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C:\Users\f.kowal\Desktop\do wysłania\2023\wrzesień\US zmiany w WPF\"/>
    </mc:Choice>
  </mc:AlternateContent>
  <xr:revisionPtr revIDLastSave="0" documentId="13_ncr:1_{7C43375C-6A35-4543-8FCC-FAB3A6157337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. nr 1 " sheetId="11" r:id="rId1"/>
    <sheet name="Zał. nr 2" sheetId="9" r:id="rId2"/>
  </sheets>
  <externalReferences>
    <externalReference r:id="rId3"/>
    <externalReference r:id="rId4"/>
  </externalReferences>
  <definedNames>
    <definedName name="IdRozp" localSheetId="0">[1]DaneZrodlowe!$N$3</definedName>
    <definedName name="IdRozp">[2]DaneZrodlowe!$N$3</definedName>
    <definedName name="_xlnm.Print_Area" localSheetId="0">'Zał. nr 1 '!$A$1:$BN$112</definedName>
    <definedName name="_xlnm.Print_Area" localSheetId="1">'Zał. nr 2'!$A$1:$Z$32</definedName>
    <definedName name="Ostatni_rok_analizy" localSheetId="0">[1]WPF_Analiza!$Q$1</definedName>
    <definedName name="Ostatni_rok_analizy">[2]WPF_Analiza!$Q$1</definedName>
    <definedName name="RokBazowy" localSheetId="0">[1]DaneZrodlowe!$N$1</definedName>
    <definedName name="RokBazowy">[2]DaneZrodlowe!$N$1</definedName>
    <definedName name="RokMaxProg" localSheetId="0">[1]DaneZrodlowe!$N$2</definedName>
    <definedName name="RokMaxProg">[2]DaneZrodlowe!$N$2</definedName>
    <definedName name="Srednia" localSheetId="0">[1]DaneZrodlowe!$N$4</definedName>
    <definedName name="Srednia">[2]DaneZrodlowe!$N$4</definedName>
    <definedName name="_xlnm.Print_Titles" localSheetId="0">'Zał. nr 1 '!$3:$5</definedName>
    <definedName name="ver_raportu" localSheetId="0">[1]WPF_bazowy!$N$3</definedName>
    <definedName name="ver_raportu">[2]WPF_bazowy!$N$3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1" l="1"/>
  <c r="AB34" i="11"/>
  <c r="H6" i="11" l="1"/>
  <c r="H7" i="11" s="1"/>
  <c r="K6" i="11"/>
  <c r="K7" i="11" s="1"/>
  <c r="N6" i="11"/>
  <c r="T6" i="11"/>
  <c r="T7" i="11" s="1"/>
  <c r="W6" i="11"/>
  <c r="W7" i="11" s="1"/>
  <c r="Z6" i="11"/>
  <c r="Z7" i="11" s="1"/>
  <c r="AC6" i="11"/>
  <c r="AC7" i="11" s="1"/>
  <c r="AF6" i="11"/>
  <c r="AI6" i="11"/>
  <c r="AI7" i="11" s="1"/>
  <c r="AL6" i="11"/>
  <c r="AL7" i="11" s="1"/>
  <c r="AO6" i="11"/>
  <c r="AO7" i="11" s="1"/>
  <c r="AR6" i="11"/>
  <c r="AR7" i="11" s="1"/>
  <c r="AU6" i="11"/>
  <c r="AU7" i="11" s="1"/>
  <c r="AX6" i="11"/>
  <c r="AX7" i="11" s="1"/>
  <c r="BA6" i="11"/>
  <c r="BA7" i="11" s="1"/>
  <c r="BD6" i="11"/>
  <c r="BD7" i="11" s="1"/>
  <c r="BG6" i="11"/>
  <c r="BG7" i="11" s="1"/>
  <c r="BH6" i="11"/>
  <c r="BK6" i="11" s="1"/>
  <c r="BI6" i="11"/>
  <c r="BI7" i="11" s="1"/>
  <c r="F7" i="11"/>
  <c r="G7" i="11"/>
  <c r="I7" i="11"/>
  <c r="J7" i="11"/>
  <c r="L7" i="11"/>
  <c r="M7" i="11"/>
  <c r="O7" i="11"/>
  <c r="P7" i="11"/>
  <c r="Q7" i="11"/>
  <c r="R7" i="11"/>
  <c r="S7" i="11"/>
  <c r="U7" i="11"/>
  <c r="V7" i="11"/>
  <c r="X7" i="11"/>
  <c r="Y7" i="11"/>
  <c r="AA7" i="11"/>
  <c r="AB7" i="11"/>
  <c r="AD7" i="11"/>
  <c r="AE7" i="11"/>
  <c r="AF7" i="11"/>
  <c r="AG7" i="11"/>
  <c r="AH7" i="11"/>
  <c r="AJ7" i="11"/>
  <c r="AK7" i="11"/>
  <c r="AM7" i="11"/>
  <c r="AN7" i="11"/>
  <c r="AP7" i="11"/>
  <c r="AQ7" i="11"/>
  <c r="AS7" i="11"/>
  <c r="AT7" i="11"/>
  <c r="AV7" i="11"/>
  <c r="AW7" i="11"/>
  <c r="AY7" i="11"/>
  <c r="AZ7" i="11"/>
  <c r="BB7" i="11"/>
  <c r="BC7" i="11"/>
  <c r="BE7" i="11"/>
  <c r="BF7" i="11"/>
  <c r="BL7" i="11"/>
  <c r="AT122" i="11"/>
  <c r="AW122" i="11"/>
  <c r="AZ122" i="11"/>
  <c r="BC122" i="11"/>
  <c r="AE122" i="11"/>
  <c r="AH122" i="11"/>
  <c r="AK122" i="11"/>
  <c r="AN122" i="11"/>
  <c r="AQ122" i="11"/>
  <c r="AB122" i="11"/>
  <c r="BH7" i="11" l="1"/>
  <c r="BJ6" i="11"/>
  <c r="BJ7" i="11" s="1"/>
  <c r="BK7" i="11"/>
  <c r="BM6" i="11"/>
  <c r="N7" i="11"/>
  <c r="BN6" i="11" l="1"/>
  <c r="BN7" i="11" s="1"/>
  <c r="BM7" i="11"/>
  <c r="G98" i="11" l="1"/>
  <c r="I98" i="11"/>
  <c r="J98" i="11"/>
  <c r="L98" i="11"/>
  <c r="M98" i="11"/>
  <c r="O98" i="11"/>
  <c r="P98" i="11"/>
  <c r="P108" i="11" s="1"/>
  <c r="R98" i="11"/>
  <c r="S98" i="11"/>
  <c r="U98" i="11"/>
  <c r="V98" i="11"/>
  <c r="X98" i="11"/>
  <c r="Y98" i="11"/>
  <c r="AA98" i="11"/>
  <c r="AB98" i="11"/>
  <c r="AD98" i="11"/>
  <c r="AE98" i="11"/>
  <c r="AG98" i="11"/>
  <c r="AH98" i="11"/>
  <c r="AH108" i="11" s="1"/>
  <c r="AJ98" i="11"/>
  <c r="AK98" i="11"/>
  <c r="AM98" i="11"/>
  <c r="AN98" i="11"/>
  <c r="AP98" i="11"/>
  <c r="AQ98" i="11"/>
  <c r="AS98" i="11"/>
  <c r="AT98" i="11"/>
  <c r="AV98" i="11"/>
  <c r="AW98" i="11"/>
  <c r="AY98" i="11"/>
  <c r="AZ98" i="11"/>
  <c r="AZ108" i="11" s="1"/>
  <c r="BB98" i="11"/>
  <c r="BC98" i="11"/>
  <c r="BE98" i="11"/>
  <c r="BF98" i="11"/>
  <c r="BK98" i="11"/>
  <c r="BL98" i="11"/>
  <c r="G99" i="11"/>
  <c r="I99" i="11"/>
  <c r="J99" i="11"/>
  <c r="L99" i="11"/>
  <c r="M99" i="11"/>
  <c r="O99" i="11"/>
  <c r="O109" i="11" s="1"/>
  <c r="P99" i="11"/>
  <c r="R99" i="11"/>
  <c r="S99" i="11"/>
  <c r="U99" i="11"/>
  <c r="U109" i="11" s="1"/>
  <c r="V99" i="11"/>
  <c r="X99" i="11"/>
  <c r="Y99" i="11"/>
  <c r="AA99" i="11"/>
  <c r="AA109" i="11" s="1"/>
  <c r="AB99" i="11"/>
  <c r="AD99" i="11"/>
  <c r="AE99" i="11"/>
  <c r="AE121" i="11" s="1"/>
  <c r="AG99" i="11"/>
  <c r="AH99" i="11"/>
  <c r="AJ99" i="11"/>
  <c r="AK99" i="11"/>
  <c r="AK121" i="11" s="1"/>
  <c r="AM99" i="11"/>
  <c r="AN99" i="11"/>
  <c r="AP99" i="11"/>
  <c r="AQ99" i="11"/>
  <c r="AQ121" i="11" s="1"/>
  <c r="AS99" i="11"/>
  <c r="AS109" i="11" s="1"/>
  <c r="AT99" i="11"/>
  <c r="AV99" i="11"/>
  <c r="AW99" i="11"/>
  <c r="AY99" i="11"/>
  <c r="AZ99" i="11"/>
  <c r="BB99" i="11"/>
  <c r="BC99" i="11"/>
  <c r="BE99" i="11"/>
  <c r="BE121" i="11" s="1"/>
  <c r="BF99" i="11"/>
  <c r="BK99" i="11"/>
  <c r="BL99" i="11"/>
  <c r="G100" i="11"/>
  <c r="I100" i="11"/>
  <c r="J100" i="11"/>
  <c r="L100" i="11"/>
  <c r="M100" i="11"/>
  <c r="M110" i="11" s="1"/>
  <c r="O100" i="11"/>
  <c r="P100" i="11"/>
  <c r="R100" i="11"/>
  <c r="S100" i="11"/>
  <c r="U100" i="11"/>
  <c r="V100" i="11"/>
  <c r="X100" i="11"/>
  <c r="Y100" i="11"/>
  <c r="AA100" i="11"/>
  <c r="AB100" i="11"/>
  <c r="AD100" i="11"/>
  <c r="AE100" i="11"/>
  <c r="AG100" i="11"/>
  <c r="AH100" i="11"/>
  <c r="AJ100" i="11"/>
  <c r="AK100" i="11"/>
  <c r="AM100" i="11"/>
  <c r="AN100" i="11"/>
  <c r="AP100" i="11"/>
  <c r="AQ100" i="11"/>
  <c r="AS100" i="11"/>
  <c r="AT100" i="11"/>
  <c r="AV100" i="11"/>
  <c r="AW100" i="11"/>
  <c r="AW110" i="11" s="1"/>
  <c r="AY100" i="11"/>
  <c r="AZ100" i="11"/>
  <c r="BB100" i="11"/>
  <c r="BC100" i="11"/>
  <c r="BC110" i="11" s="1"/>
  <c r="BE100" i="11"/>
  <c r="BF100" i="11"/>
  <c r="BK100" i="11"/>
  <c r="BL100" i="11"/>
  <c r="G101" i="11"/>
  <c r="I101" i="11"/>
  <c r="J101" i="11"/>
  <c r="K101" i="11"/>
  <c r="K111" i="11" s="1"/>
  <c r="L101" i="11"/>
  <c r="M101" i="11"/>
  <c r="N101" i="11"/>
  <c r="O101" i="11"/>
  <c r="O111" i="11" s="1"/>
  <c r="P101" i="11"/>
  <c r="Q101" i="11"/>
  <c r="R101" i="11"/>
  <c r="S101" i="11"/>
  <c r="U101" i="11"/>
  <c r="U111" i="11" s="1"/>
  <c r="V101" i="11"/>
  <c r="X101" i="11"/>
  <c r="Y101" i="11"/>
  <c r="AA101" i="11"/>
  <c r="AA111" i="11" s="1"/>
  <c r="AB101" i="11"/>
  <c r="AD101" i="11"/>
  <c r="AE101" i="11"/>
  <c r="AG101" i="11"/>
  <c r="AH101" i="11"/>
  <c r="AJ101" i="11"/>
  <c r="AK101" i="11"/>
  <c r="AM101" i="11"/>
  <c r="AM111" i="11" s="1"/>
  <c r="AN101" i="11"/>
  <c r="AP101" i="11"/>
  <c r="AQ101" i="11"/>
  <c r="AS101" i="11"/>
  <c r="AS111" i="11" s="1"/>
  <c r="AT101" i="11"/>
  <c r="AU101" i="11"/>
  <c r="AV101" i="11"/>
  <c r="AW101" i="11"/>
  <c r="AX101" i="11"/>
  <c r="AY101" i="11"/>
  <c r="AZ101" i="11"/>
  <c r="AZ111" i="11" s="1"/>
  <c r="BA101" i="11"/>
  <c r="BA111" i="11" s="1"/>
  <c r="BB101" i="11"/>
  <c r="BC101" i="11"/>
  <c r="BD101" i="11"/>
  <c r="BE101" i="11"/>
  <c r="BE111" i="11" s="1"/>
  <c r="BF101" i="11"/>
  <c r="BG101" i="11"/>
  <c r="BK101" i="11"/>
  <c r="BL101" i="11"/>
  <c r="G103" i="11"/>
  <c r="G108" i="11" s="1"/>
  <c r="I103" i="11"/>
  <c r="I108" i="11" s="1"/>
  <c r="J103" i="11"/>
  <c r="L103" i="11"/>
  <c r="M103" i="11"/>
  <c r="M108" i="11" s="1"/>
  <c r="O103" i="11"/>
  <c r="P103" i="11"/>
  <c r="R103" i="11"/>
  <c r="S103" i="11"/>
  <c r="S108" i="11" s="1"/>
  <c r="U103" i="11"/>
  <c r="V103" i="11"/>
  <c r="X103" i="11"/>
  <c r="Y103" i="11"/>
  <c r="Y108" i="11" s="1"/>
  <c r="AA103" i="11"/>
  <c r="AB103" i="11"/>
  <c r="AD103" i="11"/>
  <c r="AE103" i="11"/>
  <c r="AE108" i="11" s="1"/>
  <c r="AG103" i="11"/>
  <c r="AH103" i="11"/>
  <c r="AJ103" i="11"/>
  <c r="AK103" i="11"/>
  <c r="AK108" i="11" s="1"/>
  <c r="AM103" i="11"/>
  <c r="AN103" i="11"/>
  <c r="AP103" i="11"/>
  <c r="AQ103" i="11"/>
  <c r="AQ108" i="11" s="1"/>
  <c r="AS103" i="11"/>
  <c r="AT103" i="11"/>
  <c r="AV103" i="11"/>
  <c r="AW103" i="11"/>
  <c r="AW108" i="11" s="1"/>
  <c r="AY103" i="11"/>
  <c r="AZ103" i="11"/>
  <c r="BB103" i="11"/>
  <c r="BC103" i="11"/>
  <c r="BC108" i="11" s="1"/>
  <c r="BE103" i="11"/>
  <c r="BF103" i="11"/>
  <c r="BK103" i="11"/>
  <c r="BL103" i="11"/>
  <c r="BL108" i="11" s="1"/>
  <c r="G104" i="11"/>
  <c r="I104" i="11"/>
  <c r="J104" i="11"/>
  <c r="L104" i="11"/>
  <c r="M104" i="11"/>
  <c r="O104" i="11"/>
  <c r="P104" i="11"/>
  <c r="R104" i="11"/>
  <c r="S104" i="11"/>
  <c r="U104" i="11"/>
  <c r="V104" i="11"/>
  <c r="X104" i="11"/>
  <c r="X109" i="11" s="1"/>
  <c r="Y104" i="11"/>
  <c r="AA104" i="11"/>
  <c r="AB104" i="11"/>
  <c r="AB124" i="11" s="1"/>
  <c r="AD104" i="11"/>
  <c r="AE104" i="11"/>
  <c r="AE124" i="11" s="1"/>
  <c r="AE126" i="11" s="1"/>
  <c r="AG104" i="11"/>
  <c r="AG109" i="11" s="1"/>
  <c r="AG118" i="11" s="1"/>
  <c r="AH104" i="11"/>
  <c r="AH124" i="11" s="1"/>
  <c r="AJ104" i="11"/>
  <c r="AK104" i="11"/>
  <c r="AK124" i="11" s="1"/>
  <c r="AM104" i="11"/>
  <c r="AN104" i="11"/>
  <c r="AP104" i="11"/>
  <c r="AQ104" i="11"/>
  <c r="AS104" i="11"/>
  <c r="AT104" i="11"/>
  <c r="AV104" i="11"/>
  <c r="AW104" i="11"/>
  <c r="AY104" i="11"/>
  <c r="AZ104" i="11"/>
  <c r="BB104" i="11"/>
  <c r="BC104" i="11"/>
  <c r="BE104" i="11"/>
  <c r="BF104" i="11"/>
  <c r="BL104" i="11"/>
  <c r="G105" i="11"/>
  <c r="I105" i="11"/>
  <c r="J105" i="11"/>
  <c r="L105" i="11"/>
  <c r="M105" i="11"/>
  <c r="O105" i="11"/>
  <c r="P105" i="11"/>
  <c r="P110" i="11" s="1"/>
  <c r="R105" i="11"/>
  <c r="S105" i="11"/>
  <c r="U105" i="11"/>
  <c r="V105" i="11"/>
  <c r="X105" i="11"/>
  <c r="Y105" i="11"/>
  <c r="AA105" i="11"/>
  <c r="AB105" i="11"/>
  <c r="AB110" i="11" s="1"/>
  <c r="AD105" i="11"/>
  <c r="AE105" i="11"/>
  <c r="AG105" i="11"/>
  <c r="AH105" i="11"/>
  <c r="AH110" i="11" s="1"/>
  <c r="AJ105" i="11"/>
  <c r="AK105" i="11"/>
  <c r="AM105" i="11"/>
  <c r="AN105" i="11"/>
  <c r="AP105" i="11"/>
  <c r="AQ105" i="11"/>
  <c r="AS105" i="11"/>
  <c r="AT105" i="11"/>
  <c r="AT110" i="11" s="1"/>
  <c r="AV105" i="11"/>
  <c r="AW105" i="11"/>
  <c r="AY105" i="11"/>
  <c r="AZ105" i="11"/>
  <c r="AZ110" i="11" s="1"/>
  <c r="BB105" i="11"/>
  <c r="BC105" i="11"/>
  <c r="BE105" i="11"/>
  <c r="BF105" i="11"/>
  <c r="BG105" i="11"/>
  <c r="BK105" i="11"/>
  <c r="BL105" i="11"/>
  <c r="G106" i="11"/>
  <c r="G111" i="11" s="1"/>
  <c r="I106" i="11"/>
  <c r="J106" i="11"/>
  <c r="K106" i="11"/>
  <c r="L106" i="11"/>
  <c r="M106" i="11"/>
  <c r="M111" i="11" s="1"/>
  <c r="O106" i="11"/>
  <c r="P106" i="11"/>
  <c r="Q106" i="11"/>
  <c r="R106" i="11"/>
  <c r="S106" i="11"/>
  <c r="U106" i="11"/>
  <c r="V106" i="11"/>
  <c r="X106" i="11"/>
  <c r="Y106" i="11"/>
  <c r="AA106" i="11"/>
  <c r="AB106" i="11"/>
  <c r="AB111" i="11" s="1"/>
  <c r="AD106" i="11"/>
  <c r="AE106" i="11"/>
  <c r="AG106" i="11"/>
  <c r="AH106" i="11"/>
  <c r="AJ106" i="11"/>
  <c r="AK106" i="11"/>
  <c r="AM106" i="11"/>
  <c r="AN106" i="11"/>
  <c r="AN111" i="11" s="1"/>
  <c r="AP106" i="11"/>
  <c r="AQ106" i="11"/>
  <c r="AS106" i="11"/>
  <c r="AT106" i="11"/>
  <c r="AT111" i="11" s="1"/>
  <c r="AU106" i="11"/>
  <c r="AV106" i="11"/>
  <c r="AW106" i="11"/>
  <c r="AX106" i="11"/>
  <c r="AY106" i="11"/>
  <c r="AZ106" i="11"/>
  <c r="BA106" i="11"/>
  <c r="BB106" i="11"/>
  <c r="BC106" i="11"/>
  <c r="BD106" i="11"/>
  <c r="BE106" i="11"/>
  <c r="BF106" i="11"/>
  <c r="BF111" i="11" s="1"/>
  <c r="BG106" i="11"/>
  <c r="BK106" i="11"/>
  <c r="BL106" i="11"/>
  <c r="J108" i="11"/>
  <c r="U108" i="11"/>
  <c r="V108" i="11"/>
  <c r="AB108" i="11"/>
  <c r="AM108" i="11"/>
  <c r="AN108" i="11"/>
  <c r="AT108" i="11"/>
  <c r="BE108" i="11"/>
  <c r="BF108" i="11"/>
  <c r="I109" i="11"/>
  <c r="L109" i="11"/>
  <c r="R109" i="11"/>
  <c r="S109" i="11"/>
  <c r="AD109" i="11"/>
  <c r="AE109" i="11"/>
  <c r="AJ109" i="11"/>
  <c r="AK109" i="11"/>
  <c r="AM109" i="11"/>
  <c r="AP109" i="11"/>
  <c r="AP118" i="11" s="1"/>
  <c r="AQ109" i="11"/>
  <c r="AV109" i="11"/>
  <c r="AY109" i="11"/>
  <c r="BB109" i="11"/>
  <c r="BC109" i="11"/>
  <c r="BE109" i="11"/>
  <c r="J110" i="11"/>
  <c r="R110" i="11"/>
  <c r="S110" i="11"/>
  <c r="Y110" i="11"/>
  <c r="AJ110" i="11"/>
  <c r="AK110" i="11"/>
  <c r="AQ110" i="11"/>
  <c r="BB110" i="11"/>
  <c r="BK110" i="11"/>
  <c r="BL110" i="11"/>
  <c r="I111" i="11"/>
  <c r="V111" i="11"/>
  <c r="AU111" i="11"/>
  <c r="BG111" i="11"/>
  <c r="F100" i="11"/>
  <c r="F99" i="11"/>
  <c r="F98" i="11"/>
  <c r="AB114" i="11"/>
  <c r="F114" i="11"/>
  <c r="F106" i="11"/>
  <c r="F105" i="11"/>
  <c r="F104" i="11"/>
  <c r="F103" i="11"/>
  <c r="F101" i="11"/>
  <c r="AQ118" i="11"/>
  <c r="BL97" i="11"/>
  <c r="BK97" i="11"/>
  <c r="BG97" i="11"/>
  <c r="BF97" i="11"/>
  <c r="BE97" i="11"/>
  <c r="BC97" i="11"/>
  <c r="BB97" i="11"/>
  <c r="AZ97" i="11"/>
  <c r="AY97" i="11"/>
  <c r="AW97" i="11"/>
  <c r="AV97" i="11"/>
  <c r="AT97" i="11"/>
  <c r="AS97" i="11"/>
  <c r="AR97" i="11"/>
  <c r="AQ97" i="11"/>
  <c r="AP97" i="11"/>
  <c r="AO97" i="11"/>
  <c r="AN97" i="11"/>
  <c r="AM97" i="11"/>
  <c r="AK97" i="11"/>
  <c r="AJ97" i="11"/>
  <c r="AH97" i="11"/>
  <c r="AG97" i="11"/>
  <c r="AE97" i="11"/>
  <c r="AD97" i="11"/>
  <c r="AB97" i="11"/>
  <c r="AA97" i="11"/>
  <c r="Y97" i="11"/>
  <c r="X97" i="11"/>
  <c r="V97" i="11"/>
  <c r="S97" i="11"/>
  <c r="Q97" i="11"/>
  <c r="P97" i="11"/>
  <c r="O97" i="11"/>
  <c r="M97" i="11"/>
  <c r="L97" i="11"/>
  <c r="J97" i="11"/>
  <c r="I97" i="11"/>
  <c r="G97" i="11"/>
  <c r="F97" i="11"/>
  <c r="BM96" i="11"/>
  <c r="BM97" i="11" s="1"/>
  <c r="BI96" i="11"/>
  <c r="BI97" i="11" s="1"/>
  <c r="BH96" i="11"/>
  <c r="BH97" i="11" s="1"/>
  <c r="BD96" i="11"/>
  <c r="BD97" i="11" s="1"/>
  <c r="BA96" i="11"/>
  <c r="BA97" i="11" s="1"/>
  <c r="AX96" i="11"/>
  <c r="AX97" i="11" s="1"/>
  <c r="AU96" i="11"/>
  <c r="AU97" i="11" s="1"/>
  <c r="AL96" i="11"/>
  <c r="AL97" i="11" s="1"/>
  <c r="AI96" i="11"/>
  <c r="AI97" i="11" s="1"/>
  <c r="AF96" i="11"/>
  <c r="AF97" i="11" s="1"/>
  <c r="AC96" i="11"/>
  <c r="AC97" i="11" s="1"/>
  <c r="Z96" i="11"/>
  <c r="Z97" i="11" s="1"/>
  <c r="W96" i="11"/>
  <c r="W97" i="11" s="1"/>
  <c r="T96" i="11"/>
  <c r="T97" i="11" s="1"/>
  <c r="N96" i="11"/>
  <c r="N97" i="11" s="1"/>
  <c r="K96" i="11"/>
  <c r="K97" i="11" s="1"/>
  <c r="H96" i="11"/>
  <c r="H97" i="11" s="1"/>
  <c r="BL95" i="11"/>
  <c r="BK95" i="11"/>
  <c r="BF95" i="11"/>
  <c r="BE95" i="11"/>
  <c r="BC95" i="11"/>
  <c r="BB95" i="11"/>
  <c r="AZ95" i="11"/>
  <c r="AY95" i="11"/>
  <c r="AW95" i="11"/>
  <c r="AV95" i="11"/>
  <c r="AT95" i="11"/>
  <c r="AS95" i="11"/>
  <c r="AQ95" i="11"/>
  <c r="AP95" i="11"/>
  <c r="AN95" i="11"/>
  <c r="AM95" i="11"/>
  <c r="AK95" i="11"/>
  <c r="AJ95" i="11"/>
  <c r="AH95" i="11"/>
  <c r="AG95" i="11"/>
  <c r="AE95" i="11"/>
  <c r="AD95" i="11"/>
  <c r="AB95" i="11"/>
  <c r="AA95" i="11"/>
  <c r="Y95" i="11"/>
  <c r="X95" i="11"/>
  <c r="V95" i="11"/>
  <c r="S95" i="11"/>
  <c r="Q95" i="11"/>
  <c r="P95" i="11"/>
  <c r="O95" i="11"/>
  <c r="M95" i="11"/>
  <c r="L95" i="11"/>
  <c r="J95" i="11"/>
  <c r="I95" i="11"/>
  <c r="G95" i="11"/>
  <c r="F95" i="11"/>
  <c r="BM94" i="11"/>
  <c r="BM95" i="11" s="1"/>
  <c r="BI94" i="11"/>
  <c r="BI95" i="11" s="1"/>
  <c r="BH94" i="11"/>
  <c r="BH95" i="11" s="1"/>
  <c r="BG94" i="11"/>
  <c r="BG95" i="11" s="1"/>
  <c r="BD94" i="11"/>
  <c r="BD95" i="11" s="1"/>
  <c r="BA94" i="11"/>
  <c r="BA95" i="11" s="1"/>
  <c r="AX94" i="11"/>
  <c r="AX95" i="11" s="1"/>
  <c r="AU94" i="11"/>
  <c r="AU95" i="11" s="1"/>
  <c r="AR94" i="11"/>
  <c r="AR95" i="11" s="1"/>
  <c r="AO94" i="11"/>
  <c r="AO95" i="11" s="1"/>
  <c r="AL94" i="11"/>
  <c r="AL95" i="11" s="1"/>
  <c r="AI94" i="11"/>
  <c r="AI95" i="11" s="1"/>
  <c r="AF94" i="11"/>
  <c r="AF95" i="11" s="1"/>
  <c r="AC94" i="11"/>
  <c r="AC95" i="11" s="1"/>
  <c r="Z94" i="11"/>
  <c r="Z95" i="11" s="1"/>
  <c r="W94" i="11"/>
  <c r="W95" i="11" s="1"/>
  <c r="T94" i="11"/>
  <c r="T95" i="11" s="1"/>
  <c r="N94" i="11"/>
  <c r="N95" i="11" s="1"/>
  <c r="K94" i="11"/>
  <c r="K95" i="11" s="1"/>
  <c r="H94" i="11"/>
  <c r="H95" i="11" s="1"/>
  <c r="BL93" i="11"/>
  <c r="BK93" i="11"/>
  <c r="BG93" i="11"/>
  <c r="BF93" i="11"/>
  <c r="BE93" i="11"/>
  <c r="BC93" i="11"/>
  <c r="BB93" i="11"/>
  <c r="AZ93" i="11"/>
  <c r="AY93" i="11"/>
  <c r="AW93" i="11"/>
  <c r="AV93" i="11"/>
  <c r="AT93" i="11"/>
  <c r="AS93" i="11"/>
  <c r="AQ93" i="11"/>
  <c r="AP93" i="11"/>
  <c r="AN93" i="11"/>
  <c r="AM93" i="11"/>
  <c r="AK93" i="11"/>
  <c r="AJ93" i="11"/>
  <c r="AH93" i="11"/>
  <c r="AG93" i="11"/>
  <c r="AE93" i="11"/>
  <c r="AD93" i="11"/>
  <c r="AB93" i="11"/>
  <c r="AA93" i="11"/>
  <c r="Y93" i="11"/>
  <c r="X93" i="11"/>
  <c r="V93" i="11"/>
  <c r="S93" i="11"/>
  <c r="Q93" i="11"/>
  <c r="P93" i="11"/>
  <c r="O93" i="11"/>
  <c r="M93" i="11"/>
  <c r="L93" i="11"/>
  <c r="J93" i="11"/>
  <c r="I93" i="11"/>
  <c r="G93" i="11"/>
  <c r="F93" i="11"/>
  <c r="BM92" i="11"/>
  <c r="BM93" i="11" s="1"/>
  <c r="BI92" i="11"/>
  <c r="BI93" i="11" s="1"/>
  <c r="BH92" i="11"/>
  <c r="BH93" i="11" s="1"/>
  <c r="BD92" i="11"/>
  <c r="BD93" i="11" s="1"/>
  <c r="BA92" i="11"/>
  <c r="BA93" i="11" s="1"/>
  <c r="AX92" i="11"/>
  <c r="AX93" i="11" s="1"/>
  <c r="AU92" i="11"/>
  <c r="AU93" i="11" s="1"/>
  <c r="AR92" i="11"/>
  <c r="AR93" i="11" s="1"/>
  <c r="AO92" i="11"/>
  <c r="AO93" i="11" s="1"/>
  <c r="AL92" i="11"/>
  <c r="AL93" i="11" s="1"/>
  <c r="AI92" i="11"/>
  <c r="AI93" i="11" s="1"/>
  <c r="AF92" i="11"/>
  <c r="AF93" i="11" s="1"/>
  <c r="AC92" i="11"/>
  <c r="AC93" i="11" s="1"/>
  <c r="Z92" i="11"/>
  <c r="Z93" i="11" s="1"/>
  <c r="W92" i="11"/>
  <c r="W93" i="11" s="1"/>
  <c r="T92" i="11"/>
  <c r="T93" i="11" s="1"/>
  <c r="N92" i="11"/>
  <c r="N93" i="11" s="1"/>
  <c r="K92" i="11"/>
  <c r="K93" i="11" s="1"/>
  <c r="H92" i="11"/>
  <c r="H93" i="11" s="1"/>
  <c r="BL91" i="11"/>
  <c r="BF91" i="11"/>
  <c r="BE91" i="11"/>
  <c r="BC91" i="11"/>
  <c r="BB91" i="11"/>
  <c r="AZ91" i="11"/>
  <c r="AY91" i="11"/>
  <c r="AW91" i="11"/>
  <c r="AV91" i="11"/>
  <c r="AT91" i="11"/>
  <c r="AS91" i="11"/>
  <c r="AQ91" i="11"/>
  <c r="AP91" i="11"/>
  <c r="AN91" i="11"/>
  <c r="AM91" i="11"/>
  <c r="AK91" i="11"/>
  <c r="AJ91" i="11"/>
  <c r="AH91" i="11"/>
  <c r="AG91" i="11"/>
  <c r="AE91" i="11"/>
  <c r="AD91" i="11"/>
  <c r="AB91" i="11"/>
  <c r="AA91" i="11"/>
  <c r="Y91" i="11"/>
  <c r="X91" i="11"/>
  <c r="V91" i="11"/>
  <c r="U91" i="11"/>
  <c r="S91" i="11"/>
  <c r="R91" i="11"/>
  <c r="Q91" i="11"/>
  <c r="P91" i="11"/>
  <c r="O91" i="11"/>
  <c r="M91" i="11"/>
  <c r="L91" i="11"/>
  <c r="J91" i="11"/>
  <c r="I91" i="11"/>
  <c r="G91" i="11"/>
  <c r="F91" i="11"/>
  <c r="BI90" i="11"/>
  <c r="BI91" i="11" s="1"/>
  <c r="BH90" i="11"/>
  <c r="BG90" i="11"/>
  <c r="BG91" i="11" s="1"/>
  <c r="BD90" i="11"/>
  <c r="BA90" i="11"/>
  <c r="BA91" i="11" s="1"/>
  <c r="AX90" i="11"/>
  <c r="AX91" i="11" s="1"/>
  <c r="AU90" i="11"/>
  <c r="AU91" i="11" s="1"/>
  <c r="AR90" i="11"/>
  <c r="AR91" i="11" s="1"/>
  <c r="AO90" i="11"/>
  <c r="AO91" i="11" s="1"/>
  <c r="AL90" i="11"/>
  <c r="AL91" i="11" s="1"/>
  <c r="AI90" i="11"/>
  <c r="AI91" i="11" s="1"/>
  <c r="AF90" i="11"/>
  <c r="AF91" i="11" s="1"/>
  <c r="AC90" i="11"/>
  <c r="AC91" i="11" s="1"/>
  <c r="Z90" i="11"/>
  <c r="Z91" i="11" s="1"/>
  <c r="W90" i="11"/>
  <c r="W91" i="11" s="1"/>
  <c r="T90" i="11"/>
  <c r="T91" i="11" s="1"/>
  <c r="N90" i="11"/>
  <c r="N91" i="11" s="1"/>
  <c r="K90" i="11"/>
  <c r="K91" i="11" s="1"/>
  <c r="H90" i="11"/>
  <c r="H91" i="11" s="1"/>
  <c r="BL89" i="11"/>
  <c r="BK89" i="11"/>
  <c r="BG89" i="11"/>
  <c r="BF89" i="11"/>
  <c r="BE89" i="11"/>
  <c r="BD89" i="11"/>
  <c r="BC89" i="11"/>
  <c r="BB89" i="11"/>
  <c r="BA89" i="11"/>
  <c r="AZ89" i="11"/>
  <c r="AY89" i="11"/>
  <c r="AX89" i="11"/>
  <c r="AW89" i="11"/>
  <c r="AV89" i="11"/>
  <c r="AU89" i="11"/>
  <c r="AT89" i="11"/>
  <c r="AS89" i="11"/>
  <c r="AQ89" i="11"/>
  <c r="AP89" i="11"/>
  <c r="AN89" i="11"/>
  <c r="AM89" i="11"/>
  <c r="AK89" i="11"/>
  <c r="AJ89" i="11"/>
  <c r="AH89" i="11"/>
  <c r="AG89" i="11"/>
  <c r="AE89" i="11"/>
  <c r="AD89" i="11"/>
  <c r="AB89" i="11"/>
  <c r="AA89" i="11"/>
  <c r="Y89" i="11"/>
  <c r="X89" i="11"/>
  <c r="V89" i="11"/>
  <c r="U89" i="11"/>
  <c r="T89" i="11"/>
  <c r="S89" i="11"/>
  <c r="R89" i="11"/>
  <c r="P89" i="11"/>
  <c r="O89" i="11"/>
  <c r="M89" i="11"/>
  <c r="L89" i="11"/>
  <c r="J89" i="11"/>
  <c r="I89" i="11"/>
  <c r="G89" i="11"/>
  <c r="F89" i="11"/>
  <c r="BM88" i="11"/>
  <c r="BM89" i="11" s="1"/>
  <c r="BI88" i="11"/>
  <c r="BI89" i="11" s="1"/>
  <c r="BH88" i="11"/>
  <c r="BH89" i="11" s="1"/>
  <c r="AR88" i="11"/>
  <c r="AO88" i="11"/>
  <c r="AO89" i="11" s="1"/>
  <c r="AL88" i="11"/>
  <c r="AL89" i="11" s="1"/>
  <c r="AI88" i="11"/>
  <c r="AI89" i="11" s="1"/>
  <c r="AF88" i="11"/>
  <c r="AF89" i="11" s="1"/>
  <c r="AC88" i="11"/>
  <c r="AC89" i="11" s="1"/>
  <c r="Z88" i="11"/>
  <c r="Z89" i="11" s="1"/>
  <c r="W88" i="11"/>
  <c r="W89" i="11" s="1"/>
  <c r="Q88" i="11"/>
  <c r="Q89" i="11" s="1"/>
  <c r="N88" i="11"/>
  <c r="N89" i="11" s="1"/>
  <c r="K88" i="11"/>
  <c r="K89" i="11" s="1"/>
  <c r="H88" i="11"/>
  <c r="H89" i="11" s="1"/>
  <c r="BL87" i="11"/>
  <c r="BK87" i="11"/>
  <c r="BF87" i="11"/>
  <c r="BE87" i="11"/>
  <c r="BC87" i="11"/>
  <c r="BB87" i="11"/>
  <c r="AZ87" i="11"/>
  <c r="AY87" i="11"/>
  <c r="AW87" i="11"/>
  <c r="AV87" i="11"/>
  <c r="AT87" i="11"/>
  <c r="AS87" i="11"/>
  <c r="AQ87" i="11"/>
  <c r="AP87" i="11"/>
  <c r="AN87" i="11"/>
  <c r="AM87" i="11"/>
  <c r="AK87" i="11"/>
  <c r="AJ87" i="11"/>
  <c r="AH87" i="11"/>
  <c r="AG87" i="11"/>
  <c r="AE87" i="11"/>
  <c r="AD87" i="11"/>
  <c r="AB87" i="11"/>
  <c r="AA87" i="11"/>
  <c r="Y87" i="11"/>
  <c r="X87" i="11"/>
  <c r="V87" i="11"/>
  <c r="U87" i="11"/>
  <c r="S87" i="11"/>
  <c r="R87" i="11"/>
  <c r="Q87" i="11"/>
  <c r="P87" i="11"/>
  <c r="O87" i="11"/>
  <c r="M87" i="11"/>
  <c r="L87" i="11"/>
  <c r="J87" i="11"/>
  <c r="I87" i="11"/>
  <c r="G87" i="11"/>
  <c r="F87" i="11"/>
  <c r="BM86" i="11"/>
  <c r="BM87" i="11" s="1"/>
  <c r="BI86" i="11"/>
  <c r="BI87" i="11" s="1"/>
  <c r="BH86" i="11"/>
  <c r="BH87" i="11" s="1"/>
  <c r="BG86" i="11"/>
  <c r="BG87" i="11" s="1"/>
  <c r="BD86" i="11"/>
  <c r="BD87" i="11" s="1"/>
  <c r="BA86" i="11"/>
  <c r="BA87" i="11" s="1"/>
  <c r="AX86" i="11"/>
  <c r="AX87" i="11" s="1"/>
  <c r="AU86" i="11"/>
  <c r="AU87" i="11" s="1"/>
  <c r="AR86" i="11"/>
  <c r="AR87" i="11" s="1"/>
  <c r="AO86" i="11"/>
  <c r="AO87" i="11" s="1"/>
  <c r="AL86" i="11"/>
  <c r="AL87" i="11" s="1"/>
  <c r="AI86" i="11"/>
  <c r="AI87" i="11" s="1"/>
  <c r="AF86" i="11"/>
  <c r="AF87" i="11" s="1"/>
  <c r="AC86" i="11"/>
  <c r="AC87" i="11" s="1"/>
  <c r="Z86" i="11"/>
  <c r="Z87" i="11" s="1"/>
  <c r="W86" i="11"/>
  <c r="W87" i="11" s="1"/>
  <c r="T86" i="11"/>
  <c r="T87" i="11" s="1"/>
  <c r="N86" i="11"/>
  <c r="N87" i="11" s="1"/>
  <c r="K86" i="11"/>
  <c r="K87" i="11" s="1"/>
  <c r="H86" i="11"/>
  <c r="H87" i="11" s="1"/>
  <c r="BL85" i="11"/>
  <c r="BK85" i="11"/>
  <c r="BG85" i="11"/>
  <c r="BF85" i="11"/>
  <c r="BE85" i="11"/>
  <c r="BC85" i="11"/>
  <c r="BB85" i="11"/>
  <c r="AZ85" i="11"/>
  <c r="AY85" i="11"/>
  <c r="AW85" i="11"/>
  <c r="AV85" i="11"/>
  <c r="AT85" i="11"/>
  <c r="AS85" i="11"/>
  <c r="AQ85" i="11"/>
  <c r="AP85" i="11"/>
  <c r="AN85" i="11"/>
  <c r="AM85" i="11"/>
  <c r="AK85" i="11"/>
  <c r="AJ85" i="11"/>
  <c r="AH85" i="11"/>
  <c r="AG85" i="11"/>
  <c r="AE85" i="11"/>
  <c r="AD85" i="11"/>
  <c r="AB85" i="11"/>
  <c r="AA85" i="11"/>
  <c r="Y85" i="11"/>
  <c r="X85" i="11"/>
  <c r="V85" i="11"/>
  <c r="U85" i="11"/>
  <c r="S85" i="11"/>
  <c r="R85" i="11"/>
  <c r="M85" i="11"/>
  <c r="L85" i="11"/>
  <c r="J85" i="11"/>
  <c r="I85" i="11"/>
  <c r="G85" i="11"/>
  <c r="F85" i="11"/>
  <c r="BM84" i="11"/>
  <c r="BI84" i="11"/>
  <c r="BH84" i="11"/>
  <c r="BD84" i="11"/>
  <c r="BD105" i="11" s="1"/>
  <c r="BA84" i="11"/>
  <c r="BA105" i="11" s="1"/>
  <c r="AX84" i="11"/>
  <c r="AX105" i="11" s="1"/>
  <c r="AU84" i="11"/>
  <c r="AU105" i="11" s="1"/>
  <c r="AR84" i="11"/>
  <c r="AO84" i="11"/>
  <c r="AL84" i="11"/>
  <c r="AI84" i="11"/>
  <c r="AF84" i="11"/>
  <c r="AC84" i="11"/>
  <c r="Z84" i="11"/>
  <c r="W84" i="11"/>
  <c r="T84" i="11"/>
  <c r="N84" i="11"/>
  <c r="N105" i="11" s="1"/>
  <c r="K84" i="11"/>
  <c r="K105" i="11" s="1"/>
  <c r="H84" i="11"/>
  <c r="BM83" i="11"/>
  <c r="BI83" i="11"/>
  <c r="BH83" i="11"/>
  <c r="BD83" i="11"/>
  <c r="BA83" i="11"/>
  <c r="AX83" i="11"/>
  <c r="AU83" i="11"/>
  <c r="AR83" i="11"/>
  <c r="AO83" i="11"/>
  <c r="AL83" i="11"/>
  <c r="AI83" i="11"/>
  <c r="AF83" i="11"/>
  <c r="AC83" i="11"/>
  <c r="Z83" i="11"/>
  <c r="W83" i="11"/>
  <c r="T83" i="11"/>
  <c r="N83" i="11"/>
  <c r="K83" i="11"/>
  <c r="H83" i="11"/>
  <c r="BL81" i="11"/>
  <c r="BK81" i="11"/>
  <c r="BG81" i="11"/>
  <c r="BF81" i="11"/>
  <c r="BE81" i="11"/>
  <c r="BD81" i="11"/>
  <c r="BC81" i="11"/>
  <c r="BB81" i="11"/>
  <c r="BA81" i="11"/>
  <c r="AZ81" i="11"/>
  <c r="AY81" i="11"/>
  <c r="AX81" i="11"/>
  <c r="AW81" i="11"/>
  <c r="AV81" i="11"/>
  <c r="AU81" i="11"/>
  <c r="AT81" i="11"/>
  <c r="AS81" i="11"/>
  <c r="AR81" i="11"/>
  <c r="AQ81" i="11"/>
  <c r="AP81" i="11"/>
  <c r="AO81" i="11"/>
  <c r="AN81" i="11"/>
  <c r="AM81" i="11"/>
  <c r="AL81" i="11"/>
  <c r="AK81" i="11"/>
  <c r="AJ81" i="11"/>
  <c r="AI81" i="11"/>
  <c r="AH81" i="11"/>
  <c r="AG81" i="11"/>
  <c r="AF81" i="11"/>
  <c r="AE81" i="11"/>
  <c r="AD81" i="11"/>
  <c r="AC81" i="11"/>
  <c r="AB81" i="11"/>
  <c r="AA81" i="11"/>
  <c r="Y81" i="11"/>
  <c r="X81" i="11"/>
  <c r="V81" i="11"/>
  <c r="U81" i="11"/>
  <c r="S81" i="11"/>
  <c r="R81" i="11"/>
  <c r="Q81" i="11"/>
  <c r="P81" i="11"/>
  <c r="O81" i="11"/>
  <c r="N81" i="11"/>
  <c r="M81" i="11"/>
  <c r="L81" i="11"/>
  <c r="K81" i="11"/>
  <c r="J81" i="11"/>
  <c r="I81" i="11"/>
  <c r="G81" i="11"/>
  <c r="F81" i="11"/>
  <c r="BL80" i="11"/>
  <c r="BK80" i="11"/>
  <c r="BG80" i="11"/>
  <c r="BF80" i="11"/>
  <c r="BE80" i="11"/>
  <c r="BD80" i="11"/>
  <c r="BC80" i="11"/>
  <c r="BB80" i="11"/>
  <c r="BA80" i="11"/>
  <c r="AZ80" i="11"/>
  <c r="AY80" i="11"/>
  <c r="AX80" i="11"/>
  <c r="AW80" i="11"/>
  <c r="AV80" i="11"/>
  <c r="AU80" i="11"/>
  <c r="AT80" i="11"/>
  <c r="AS80" i="11"/>
  <c r="AR80" i="11"/>
  <c r="AQ80" i="11"/>
  <c r="AP80" i="11"/>
  <c r="AO80" i="11"/>
  <c r="AN80" i="11"/>
  <c r="AM80" i="11"/>
  <c r="AL80" i="11"/>
  <c r="AK80" i="11"/>
  <c r="AJ80" i="11"/>
  <c r="AI80" i="11"/>
  <c r="AH80" i="11"/>
  <c r="AG80" i="11"/>
  <c r="AF80" i="11"/>
  <c r="AE80" i="11"/>
  <c r="AD80" i="11"/>
  <c r="AC80" i="11"/>
  <c r="AB80" i="11"/>
  <c r="AA80" i="11"/>
  <c r="Y80" i="11"/>
  <c r="X80" i="11"/>
  <c r="V80" i="11"/>
  <c r="U80" i="11"/>
  <c r="S80" i="11"/>
  <c r="R80" i="11"/>
  <c r="Q80" i="11"/>
  <c r="P80" i="11"/>
  <c r="O80" i="11"/>
  <c r="N80" i="11"/>
  <c r="M80" i="11"/>
  <c r="L80" i="11"/>
  <c r="K80" i="11"/>
  <c r="J80" i="11"/>
  <c r="I80" i="11"/>
  <c r="G80" i="11"/>
  <c r="F80" i="11"/>
  <c r="BL79" i="11"/>
  <c r="BK79" i="11"/>
  <c r="BG79" i="11"/>
  <c r="BF79" i="11"/>
  <c r="BE79" i="11"/>
  <c r="BD79" i="11"/>
  <c r="BC79" i="11"/>
  <c r="BB79" i="11"/>
  <c r="BA79" i="11"/>
  <c r="AZ79" i="11"/>
  <c r="AY79" i="11"/>
  <c r="AX79" i="11"/>
  <c r="AW79" i="11"/>
  <c r="AV79" i="11"/>
  <c r="AU79" i="11"/>
  <c r="AT79" i="11"/>
  <c r="AS79" i="11"/>
  <c r="AR79" i="11"/>
  <c r="AQ79" i="11"/>
  <c r="AP79" i="11"/>
  <c r="AO79" i="11"/>
  <c r="AN79" i="11"/>
  <c r="AM79" i="11"/>
  <c r="AL79" i="11"/>
  <c r="AK79" i="11"/>
  <c r="AJ79" i="11"/>
  <c r="AI79" i="11"/>
  <c r="AH79" i="11"/>
  <c r="AG79" i="11"/>
  <c r="AF79" i="11"/>
  <c r="AE79" i="11"/>
  <c r="AD79" i="11"/>
  <c r="AC79" i="11"/>
  <c r="AB79" i="11"/>
  <c r="AA79" i="11"/>
  <c r="Y79" i="11"/>
  <c r="X79" i="11"/>
  <c r="V79" i="11"/>
  <c r="U79" i="11"/>
  <c r="S79" i="11"/>
  <c r="R79" i="11"/>
  <c r="G79" i="11"/>
  <c r="F79" i="11"/>
  <c r="BM78" i="11"/>
  <c r="BI78" i="11"/>
  <c r="BH78" i="11"/>
  <c r="Z78" i="11"/>
  <c r="W78" i="11"/>
  <c r="T78" i="11"/>
  <c r="H78" i="11"/>
  <c r="BM77" i="11"/>
  <c r="BI77" i="11"/>
  <c r="BH77" i="11"/>
  <c r="Z77" i="11"/>
  <c r="W77" i="11"/>
  <c r="T77" i="11"/>
  <c r="H77" i="11"/>
  <c r="BL76" i="11"/>
  <c r="BK76" i="11"/>
  <c r="BG76" i="11"/>
  <c r="BF76" i="11"/>
  <c r="BE76" i="11"/>
  <c r="BD76" i="11"/>
  <c r="BC76" i="11"/>
  <c r="BB76" i="11"/>
  <c r="BA76" i="11"/>
  <c r="AZ76" i="11"/>
  <c r="AY76" i="11"/>
  <c r="AX76" i="11"/>
  <c r="AW76" i="11"/>
  <c r="AV76" i="11"/>
  <c r="AU76" i="11"/>
  <c r="AT76" i="11"/>
  <c r="AS76" i="11"/>
  <c r="AR76" i="11"/>
  <c r="AQ76" i="11"/>
  <c r="AP76" i="11"/>
  <c r="AO76" i="11"/>
  <c r="AN76" i="11"/>
  <c r="AM76" i="11"/>
  <c r="AL76" i="11"/>
  <c r="AK76" i="11"/>
  <c r="AJ76" i="11"/>
  <c r="AI76" i="11"/>
  <c r="AH76" i="11"/>
  <c r="AG76" i="11"/>
  <c r="AF76" i="11"/>
  <c r="AE76" i="11"/>
  <c r="AD76" i="11"/>
  <c r="AC76" i="11"/>
  <c r="AB76" i="11"/>
  <c r="AA76" i="11"/>
  <c r="Y76" i="11"/>
  <c r="X76" i="11"/>
  <c r="V76" i="11"/>
  <c r="U76" i="11"/>
  <c r="S76" i="11"/>
  <c r="R76" i="11"/>
  <c r="G76" i="11"/>
  <c r="F76" i="11"/>
  <c r="BM75" i="11"/>
  <c r="BI75" i="11"/>
  <c r="BH75" i="11"/>
  <c r="Z75" i="11"/>
  <c r="W75" i="11"/>
  <c r="T75" i="11"/>
  <c r="H75" i="11"/>
  <c r="BM74" i="11"/>
  <c r="BI74" i="11"/>
  <c r="BH74" i="11"/>
  <c r="Z74" i="11"/>
  <c r="W74" i="11"/>
  <c r="T74" i="11"/>
  <c r="H74" i="11"/>
  <c r="BL73" i="11"/>
  <c r="BK73" i="11"/>
  <c r="BG73" i="11"/>
  <c r="BF73" i="11"/>
  <c r="BE73" i="11"/>
  <c r="BD73" i="11"/>
  <c r="BC73" i="11"/>
  <c r="BB73" i="11"/>
  <c r="BA73" i="11"/>
  <c r="AZ73" i="11"/>
  <c r="AY73" i="11"/>
  <c r="AX73" i="11"/>
  <c r="AW73" i="11"/>
  <c r="AV73" i="11"/>
  <c r="AU73" i="11"/>
  <c r="AT73" i="11"/>
  <c r="AS73" i="11"/>
  <c r="AQ73" i="11"/>
  <c r="AP73" i="11"/>
  <c r="AN73" i="11"/>
  <c r="AM73" i="11"/>
  <c r="AK73" i="11"/>
  <c r="AJ73" i="11"/>
  <c r="AH73" i="11"/>
  <c r="AG73" i="11"/>
  <c r="AE73" i="11"/>
  <c r="AD73" i="11"/>
  <c r="AB73" i="11"/>
  <c r="AA73" i="11"/>
  <c r="Y73" i="11"/>
  <c r="X73" i="11"/>
  <c r="V73" i="11"/>
  <c r="U73" i="11"/>
  <c r="S73" i="11"/>
  <c r="R73" i="11"/>
  <c r="Q73" i="11"/>
  <c r="P73" i="11"/>
  <c r="O73" i="11"/>
  <c r="N73" i="11"/>
  <c r="M73" i="11"/>
  <c r="L73" i="11"/>
  <c r="K73" i="11"/>
  <c r="J73" i="11"/>
  <c r="I73" i="11"/>
  <c r="G73" i="11"/>
  <c r="F73" i="11"/>
  <c r="BM72" i="11"/>
  <c r="BI72" i="11"/>
  <c r="BH72" i="11"/>
  <c r="AR72" i="11"/>
  <c r="AO72" i="11"/>
  <c r="AL72" i="11"/>
  <c r="AI72" i="11"/>
  <c r="AF72" i="11"/>
  <c r="AC72" i="11"/>
  <c r="Z72" i="11"/>
  <c r="W72" i="11"/>
  <c r="T72" i="11"/>
  <c r="H72" i="11"/>
  <c r="BM71" i="11"/>
  <c r="BI71" i="11"/>
  <c r="BH71" i="11"/>
  <c r="AR71" i="11"/>
  <c r="AO71" i="11"/>
  <c r="AL71" i="11"/>
  <c r="AI71" i="11"/>
  <c r="AF71" i="11"/>
  <c r="AC71" i="11"/>
  <c r="Z71" i="11"/>
  <c r="W71" i="11"/>
  <c r="T71" i="11"/>
  <c r="H71" i="11"/>
  <c r="BL69" i="11"/>
  <c r="BK69" i="11"/>
  <c r="BG69" i="11"/>
  <c r="BF69" i="11"/>
  <c r="BE69" i="11"/>
  <c r="BD69" i="11"/>
  <c r="BC69" i="11"/>
  <c r="BB69" i="11"/>
  <c r="BA69" i="11"/>
  <c r="AZ69" i="11"/>
  <c r="AY69" i="11"/>
  <c r="AX69" i="11"/>
  <c r="AW69" i="11"/>
  <c r="AV69" i="11"/>
  <c r="AU69" i="11"/>
  <c r="AT69" i="11"/>
  <c r="AS69" i="11"/>
  <c r="AQ69" i="11"/>
  <c r="AP69" i="11"/>
  <c r="AN69" i="11"/>
  <c r="AM69" i="11"/>
  <c r="AK69" i="11"/>
  <c r="AJ69" i="11"/>
  <c r="AH69" i="11"/>
  <c r="AG69" i="11"/>
  <c r="AE69" i="11"/>
  <c r="AD69" i="11"/>
  <c r="AB69" i="11"/>
  <c r="AA69" i="11"/>
  <c r="Y69" i="11"/>
  <c r="X69" i="11"/>
  <c r="V69" i="11"/>
  <c r="U69" i="11"/>
  <c r="S69" i="11"/>
  <c r="R69" i="11"/>
  <c r="Q69" i="11"/>
  <c r="P69" i="11"/>
  <c r="O69" i="11"/>
  <c r="N69" i="11"/>
  <c r="M69" i="11"/>
  <c r="L69" i="11"/>
  <c r="K69" i="11"/>
  <c r="J69" i="11"/>
  <c r="I69" i="11"/>
  <c r="G69" i="11"/>
  <c r="F69" i="11"/>
  <c r="BL68" i="11"/>
  <c r="BK68" i="11"/>
  <c r="BG68" i="11"/>
  <c r="BF68" i="11"/>
  <c r="BE68" i="11"/>
  <c r="BD68" i="11"/>
  <c r="BC68" i="11"/>
  <c r="BB68" i="11"/>
  <c r="BA68" i="11"/>
  <c r="AZ68" i="11"/>
  <c r="AY68" i="11"/>
  <c r="AX68" i="11"/>
  <c r="AW68" i="11"/>
  <c r="AV68" i="11"/>
  <c r="AU68" i="11"/>
  <c r="AT68" i="11"/>
  <c r="AS68" i="11"/>
  <c r="AQ68" i="11"/>
  <c r="AP68" i="11"/>
  <c r="AN68" i="11"/>
  <c r="AM68" i="11"/>
  <c r="AK68" i="11"/>
  <c r="AJ68" i="11"/>
  <c r="AH68" i="11"/>
  <c r="AG68" i="11"/>
  <c r="AE68" i="11"/>
  <c r="AD68" i="11"/>
  <c r="AB68" i="11"/>
  <c r="AA68" i="11"/>
  <c r="Y68" i="11"/>
  <c r="X68" i="11"/>
  <c r="V68" i="11"/>
  <c r="U68" i="11"/>
  <c r="S68" i="11"/>
  <c r="R68" i="11"/>
  <c r="Q68" i="11"/>
  <c r="P68" i="11"/>
  <c r="O68" i="11"/>
  <c r="N68" i="11"/>
  <c r="M68" i="11"/>
  <c r="L68" i="11"/>
  <c r="K68" i="11"/>
  <c r="J68" i="11"/>
  <c r="I68" i="11"/>
  <c r="G68" i="11"/>
  <c r="F68" i="11"/>
  <c r="BL67" i="11"/>
  <c r="BK67" i="11"/>
  <c r="BG67" i="11"/>
  <c r="BF67" i="11"/>
  <c r="BE67" i="11"/>
  <c r="BD67" i="11"/>
  <c r="BC67" i="11"/>
  <c r="BB67" i="11"/>
  <c r="BA67" i="11"/>
  <c r="AZ67" i="11"/>
  <c r="AY67" i="11"/>
  <c r="AX67" i="11"/>
  <c r="AW67" i="11"/>
  <c r="AV67" i="11"/>
  <c r="AU67" i="11"/>
  <c r="AT67" i="11"/>
  <c r="AS67" i="11"/>
  <c r="AQ67" i="11"/>
  <c r="AP67" i="11"/>
  <c r="AN67" i="11"/>
  <c r="AM67" i="11"/>
  <c r="AK67" i="11"/>
  <c r="AJ67" i="11"/>
  <c r="AH67" i="11"/>
  <c r="AG67" i="11"/>
  <c r="AE67" i="11"/>
  <c r="AD67" i="11"/>
  <c r="AB67" i="11"/>
  <c r="AA67" i="11"/>
  <c r="Y67" i="11"/>
  <c r="X67" i="11"/>
  <c r="V67" i="11"/>
  <c r="U67" i="11"/>
  <c r="S67" i="11"/>
  <c r="R67" i="11"/>
  <c r="G67" i="11"/>
  <c r="F67" i="11"/>
  <c r="BM66" i="11"/>
  <c r="BI66" i="11"/>
  <c r="BH66" i="11"/>
  <c r="AR66" i="11"/>
  <c r="AR105" i="11" s="1"/>
  <c r="AO66" i="11"/>
  <c r="AO105" i="11" s="1"/>
  <c r="AL66" i="11"/>
  <c r="AI66" i="11"/>
  <c r="AF66" i="11"/>
  <c r="AC66" i="11"/>
  <c r="AC105" i="11" s="1"/>
  <c r="Z66" i="11"/>
  <c r="W66" i="11"/>
  <c r="T66" i="11"/>
  <c r="H66" i="11"/>
  <c r="BM65" i="11"/>
  <c r="BI65" i="11"/>
  <c r="BH65" i="11"/>
  <c r="AR65" i="11"/>
  <c r="AO65" i="11"/>
  <c r="AL65" i="11"/>
  <c r="AI65" i="11"/>
  <c r="AF65" i="11"/>
  <c r="AC65" i="11"/>
  <c r="Z65" i="11"/>
  <c r="W65" i="11"/>
  <c r="T65" i="11"/>
  <c r="H65" i="11"/>
  <c r="BL64" i="11"/>
  <c r="BK64" i="11"/>
  <c r="BG64" i="11"/>
  <c r="BF64" i="11"/>
  <c r="BE64" i="11"/>
  <c r="BD64" i="11"/>
  <c r="BC64" i="11"/>
  <c r="BB64" i="11"/>
  <c r="BA64" i="11"/>
  <c r="AZ64" i="11"/>
  <c r="AY64" i="11"/>
  <c r="AX64" i="11"/>
  <c r="AW64" i="11"/>
  <c r="AV64" i="11"/>
  <c r="AU64" i="11"/>
  <c r="AT64" i="11"/>
  <c r="AS64" i="11"/>
  <c r="AQ64" i="11"/>
  <c r="AP64" i="11"/>
  <c r="AN64" i="11"/>
  <c r="AM64" i="11"/>
  <c r="AK64" i="11"/>
  <c r="AJ64" i="11"/>
  <c r="AH64" i="11"/>
  <c r="AG64" i="11"/>
  <c r="AE64" i="11"/>
  <c r="AD64" i="11"/>
  <c r="AB64" i="11"/>
  <c r="AA64" i="11"/>
  <c r="Y64" i="11"/>
  <c r="X64" i="11"/>
  <c r="V64" i="11"/>
  <c r="U64" i="11"/>
  <c r="S64" i="11"/>
  <c r="R64" i="11"/>
  <c r="G64" i="11"/>
  <c r="F64" i="11"/>
  <c r="BM63" i="11"/>
  <c r="BI63" i="11"/>
  <c r="BH63" i="11"/>
  <c r="AR63" i="11"/>
  <c r="AO63" i="11"/>
  <c r="AL63" i="11"/>
  <c r="AI63" i="11"/>
  <c r="AF63" i="11"/>
  <c r="AC63" i="11"/>
  <c r="Z63" i="11"/>
  <c r="W63" i="11"/>
  <c r="T63" i="11"/>
  <c r="H63" i="11"/>
  <c r="BM62" i="11"/>
  <c r="BI62" i="11"/>
  <c r="BH62" i="11"/>
  <c r="AR62" i="11"/>
  <c r="AO62" i="11"/>
  <c r="AL62" i="11"/>
  <c r="AL68" i="11" s="1"/>
  <c r="AI62" i="11"/>
  <c r="AF62" i="11"/>
  <c r="AC62" i="11"/>
  <c r="Z62" i="11"/>
  <c r="W62" i="11"/>
  <c r="T62" i="11"/>
  <c r="H62" i="11"/>
  <c r="BL60" i="11"/>
  <c r="BK60" i="11"/>
  <c r="BG60" i="11"/>
  <c r="BF60" i="11"/>
  <c r="BE60" i="11"/>
  <c r="BD60" i="11"/>
  <c r="BC60" i="11"/>
  <c r="BB60" i="11"/>
  <c r="BA60" i="11"/>
  <c r="AZ60" i="11"/>
  <c r="AY60" i="11"/>
  <c r="AX60" i="11"/>
  <c r="AW60" i="11"/>
  <c r="AV60" i="11"/>
  <c r="AU60" i="11"/>
  <c r="AT60" i="11"/>
  <c r="AS60" i="11"/>
  <c r="AR60" i="11"/>
  <c r="AQ60" i="11"/>
  <c r="AP60" i="11"/>
  <c r="AO60" i="11"/>
  <c r="AN60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Y60" i="11"/>
  <c r="X60" i="11"/>
  <c r="V60" i="11"/>
  <c r="U60" i="11"/>
  <c r="S60" i="11"/>
  <c r="R60" i="11"/>
  <c r="Q60" i="11"/>
  <c r="P60" i="11"/>
  <c r="O60" i="11"/>
  <c r="N60" i="11"/>
  <c r="M60" i="11"/>
  <c r="L60" i="11"/>
  <c r="K60" i="11"/>
  <c r="J60" i="11"/>
  <c r="I60" i="11"/>
  <c r="G60" i="11"/>
  <c r="F60" i="11"/>
  <c r="BL59" i="11"/>
  <c r="BK59" i="11"/>
  <c r="BG59" i="11"/>
  <c r="BF59" i="11"/>
  <c r="BE59" i="11"/>
  <c r="BD59" i="11"/>
  <c r="BC59" i="11"/>
  <c r="BC61" i="11" s="1"/>
  <c r="BB59" i="11"/>
  <c r="BA59" i="11"/>
  <c r="AZ59" i="11"/>
  <c r="AY59" i="11"/>
  <c r="AX59" i="11"/>
  <c r="AW59" i="11"/>
  <c r="AV59" i="11"/>
  <c r="AU59" i="11"/>
  <c r="AT59" i="11"/>
  <c r="AS59" i="11"/>
  <c r="AR59" i="11"/>
  <c r="AQ59" i="11"/>
  <c r="AP59" i="11"/>
  <c r="AO59" i="11"/>
  <c r="AN59" i="11"/>
  <c r="AM59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Y59" i="11"/>
  <c r="X59" i="11"/>
  <c r="V59" i="11"/>
  <c r="U59" i="11"/>
  <c r="S59" i="11"/>
  <c r="R59" i="11"/>
  <c r="Q59" i="11"/>
  <c r="P59" i="11"/>
  <c r="O59" i="11"/>
  <c r="N59" i="11"/>
  <c r="M59" i="11"/>
  <c r="L59" i="11"/>
  <c r="K59" i="11"/>
  <c r="J59" i="11"/>
  <c r="I59" i="11"/>
  <c r="G59" i="11"/>
  <c r="F59" i="11"/>
  <c r="BL58" i="11"/>
  <c r="BK58" i="11"/>
  <c r="BG58" i="11"/>
  <c r="BF58" i="11"/>
  <c r="BE58" i="11"/>
  <c r="BD58" i="11"/>
  <c r="BC58" i="11"/>
  <c r="BB58" i="11"/>
  <c r="BA58" i="11"/>
  <c r="AZ58" i="11"/>
  <c r="AY58" i="11"/>
  <c r="AX58" i="11"/>
  <c r="AW58" i="11"/>
  <c r="AV58" i="11"/>
  <c r="AU58" i="11"/>
  <c r="AT58" i="11"/>
  <c r="AS58" i="11"/>
  <c r="AR58" i="11"/>
  <c r="AQ58" i="11"/>
  <c r="AP58" i="11"/>
  <c r="AO58" i="11"/>
  <c r="AN58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Y58" i="11"/>
  <c r="X58" i="11"/>
  <c r="V58" i="11"/>
  <c r="U58" i="11"/>
  <c r="S58" i="11"/>
  <c r="R58" i="11"/>
  <c r="G58" i="11"/>
  <c r="F58" i="11"/>
  <c r="BM57" i="11"/>
  <c r="BI57" i="11"/>
  <c r="BH57" i="11"/>
  <c r="Z57" i="11"/>
  <c r="W57" i="11"/>
  <c r="T57" i="11"/>
  <c r="H57" i="11"/>
  <c r="BM56" i="11"/>
  <c r="BI56" i="11"/>
  <c r="BH56" i="11"/>
  <c r="Z56" i="11"/>
  <c r="W56" i="11"/>
  <c r="T56" i="11"/>
  <c r="H56" i="11"/>
  <c r="BL55" i="11"/>
  <c r="BK55" i="11"/>
  <c r="BG55" i="11"/>
  <c r="BF55" i="11"/>
  <c r="BE55" i="11"/>
  <c r="BD55" i="11"/>
  <c r="BC55" i="11"/>
  <c r="BB55" i="11"/>
  <c r="BA55" i="11"/>
  <c r="AZ55" i="11"/>
  <c r="AY55" i="11"/>
  <c r="AX55" i="11"/>
  <c r="AW55" i="11"/>
  <c r="AV55" i="11"/>
  <c r="AU55" i="11"/>
  <c r="AT55" i="11"/>
  <c r="AS55" i="11"/>
  <c r="AR55" i="11"/>
  <c r="AQ55" i="11"/>
  <c r="AP55" i="11"/>
  <c r="AO55" i="11"/>
  <c r="AN55" i="11"/>
  <c r="AM55" i="11"/>
  <c r="AL55" i="11"/>
  <c r="AK55" i="11"/>
  <c r="AJ55" i="11"/>
  <c r="AI55" i="11"/>
  <c r="AH55" i="11"/>
  <c r="AG55" i="11"/>
  <c r="AF55" i="11"/>
  <c r="AE55" i="11"/>
  <c r="AD55" i="11"/>
  <c r="AC55" i="11"/>
  <c r="AB55" i="11"/>
  <c r="AA55" i="11"/>
  <c r="Y55" i="11"/>
  <c r="X55" i="11"/>
  <c r="V55" i="11"/>
  <c r="U55" i="11"/>
  <c r="S55" i="11"/>
  <c r="R55" i="11"/>
  <c r="G55" i="11"/>
  <c r="F55" i="11"/>
  <c r="BM54" i="11"/>
  <c r="BI54" i="11"/>
  <c r="BH54" i="11"/>
  <c r="Z54" i="11"/>
  <c r="W54" i="11"/>
  <c r="T54" i="11"/>
  <c r="H54" i="11"/>
  <c r="BM53" i="11"/>
  <c r="BI53" i="11"/>
  <c r="BH53" i="11"/>
  <c r="Z53" i="11"/>
  <c r="W53" i="11"/>
  <c r="T53" i="11"/>
  <c r="H53" i="11"/>
  <c r="BL52" i="11"/>
  <c r="BK52" i="11"/>
  <c r="BG52" i="11"/>
  <c r="BF52" i="11"/>
  <c r="BE52" i="11"/>
  <c r="BD52" i="11"/>
  <c r="BC52" i="11"/>
  <c r="BB52" i="11"/>
  <c r="BA52" i="11"/>
  <c r="AZ52" i="11"/>
  <c r="AY52" i="11"/>
  <c r="AX52" i="11"/>
  <c r="AW52" i="11"/>
  <c r="AV52" i="11"/>
  <c r="AU52" i="11"/>
  <c r="AT52" i="11"/>
  <c r="AS52" i="11"/>
  <c r="AR52" i="11"/>
  <c r="AQ52" i="11"/>
  <c r="AP52" i="11"/>
  <c r="AO52" i="11"/>
  <c r="AN52" i="11"/>
  <c r="AM52" i="11"/>
  <c r="AL52" i="11"/>
  <c r="AK52" i="11"/>
  <c r="AJ52" i="11"/>
  <c r="AI52" i="11"/>
  <c r="AH52" i="11"/>
  <c r="AG52" i="11"/>
  <c r="AE52" i="11"/>
  <c r="AD52" i="11"/>
  <c r="AB52" i="11"/>
  <c r="AA52" i="11"/>
  <c r="Y52" i="11"/>
  <c r="X52" i="11"/>
  <c r="V52" i="11"/>
  <c r="U52" i="11"/>
  <c r="S52" i="11"/>
  <c r="R52" i="11"/>
  <c r="Q52" i="11"/>
  <c r="P52" i="11"/>
  <c r="O52" i="11"/>
  <c r="M52" i="11"/>
  <c r="L52" i="11"/>
  <c r="K52" i="11"/>
  <c r="J52" i="11"/>
  <c r="I52" i="11"/>
  <c r="G52" i="11"/>
  <c r="F52" i="11"/>
  <c r="BM51" i="11"/>
  <c r="BI51" i="11"/>
  <c r="BH51" i="11"/>
  <c r="AF51" i="11"/>
  <c r="AC51" i="11"/>
  <c r="Z51" i="11"/>
  <c r="W51" i="11"/>
  <c r="T51" i="11"/>
  <c r="N51" i="11"/>
  <c r="N106" i="11" s="1"/>
  <c r="N111" i="11" s="1"/>
  <c r="H51" i="11"/>
  <c r="BM50" i="11"/>
  <c r="BI50" i="11"/>
  <c r="BH50" i="11"/>
  <c r="AF50" i="11"/>
  <c r="AC50" i="11"/>
  <c r="Z50" i="11"/>
  <c r="W50" i="11"/>
  <c r="T50" i="11"/>
  <c r="H50" i="11"/>
  <c r="BM49" i="11"/>
  <c r="BI49" i="11"/>
  <c r="BH49" i="11"/>
  <c r="AF49" i="11"/>
  <c r="AC49" i="11"/>
  <c r="Z49" i="11"/>
  <c r="W49" i="11"/>
  <c r="W103" i="11" s="1"/>
  <c r="T49" i="11"/>
  <c r="N49" i="11"/>
  <c r="H49" i="11"/>
  <c r="BL48" i="11"/>
  <c r="BK48" i="11"/>
  <c r="BG48" i="11"/>
  <c r="BF48" i="11"/>
  <c r="BE48" i="11"/>
  <c r="BC48" i="11"/>
  <c r="BB48" i="11"/>
  <c r="AZ48" i="11"/>
  <c r="AY48" i="11"/>
  <c r="AW48" i="11"/>
  <c r="AV48" i="11"/>
  <c r="AT48" i="11"/>
  <c r="AS48" i="11"/>
  <c r="AQ48" i="11"/>
  <c r="AP48" i="11"/>
  <c r="AN48" i="11"/>
  <c r="AM48" i="11"/>
  <c r="AK48" i="11"/>
  <c r="AJ48" i="11"/>
  <c r="AH48" i="11"/>
  <c r="AG48" i="11"/>
  <c r="AE48" i="11"/>
  <c r="AD48" i="11"/>
  <c r="AB48" i="11"/>
  <c r="AA48" i="11"/>
  <c r="Y48" i="11"/>
  <c r="X48" i="11"/>
  <c r="V48" i="11"/>
  <c r="S48" i="11"/>
  <c r="Q48" i="11"/>
  <c r="P48" i="11"/>
  <c r="O48" i="11"/>
  <c r="M48" i="11"/>
  <c r="L48" i="11"/>
  <c r="J48" i="11"/>
  <c r="I48" i="11"/>
  <c r="G48" i="11"/>
  <c r="F48" i="11"/>
  <c r="BM47" i="11"/>
  <c r="BM48" i="11" s="1"/>
  <c r="BI47" i="11"/>
  <c r="BI48" i="11" s="1"/>
  <c r="BH47" i="11"/>
  <c r="BH48" i="11" s="1"/>
  <c r="BD47" i="11"/>
  <c r="BD48" i="11" s="1"/>
  <c r="BA47" i="11"/>
  <c r="BA48" i="11" s="1"/>
  <c r="AX47" i="11"/>
  <c r="AX48" i="11" s="1"/>
  <c r="AU47" i="11"/>
  <c r="AU48" i="11" s="1"/>
  <c r="AR47" i="11"/>
  <c r="AR48" i="11" s="1"/>
  <c r="AO47" i="11"/>
  <c r="AO48" i="11" s="1"/>
  <c r="AL47" i="11"/>
  <c r="AL48" i="11" s="1"/>
  <c r="AI47" i="11"/>
  <c r="AI48" i="11" s="1"/>
  <c r="AF47" i="11"/>
  <c r="AF48" i="11" s="1"/>
  <c r="AC47" i="11"/>
  <c r="AC48" i="11" s="1"/>
  <c r="Z47" i="11"/>
  <c r="Z48" i="11" s="1"/>
  <c r="W47" i="11"/>
  <c r="W48" i="11" s="1"/>
  <c r="T47" i="11"/>
  <c r="T48" i="11" s="1"/>
  <c r="N47" i="11"/>
  <c r="N48" i="11" s="1"/>
  <c r="K47" i="11"/>
  <c r="H47" i="11"/>
  <c r="H48" i="11" s="1"/>
  <c r="BL45" i="11"/>
  <c r="BK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Q45" i="11"/>
  <c r="AP45" i="11"/>
  <c r="AN45" i="11"/>
  <c r="AM45" i="11"/>
  <c r="AK45" i="11"/>
  <c r="AJ45" i="11"/>
  <c r="AH45" i="11"/>
  <c r="AG45" i="11"/>
  <c r="AE45" i="11"/>
  <c r="AD45" i="11"/>
  <c r="AB45" i="11"/>
  <c r="AA45" i="11"/>
  <c r="Y45" i="11"/>
  <c r="X45" i="11"/>
  <c r="V45" i="11"/>
  <c r="U45" i="11"/>
  <c r="S45" i="11"/>
  <c r="R45" i="11"/>
  <c r="Q45" i="11"/>
  <c r="P45" i="11"/>
  <c r="O45" i="11"/>
  <c r="N45" i="11"/>
  <c r="M45" i="11"/>
  <c r="L45" i="11"/>
  <c r="K45" i="11"/>
  <c r="J45" i="11"/>
  <c r="I45" i="11"/>
  <c r="G45" i="11"/>
  <c r="F45" i="11"/>
  <c r="BL44" i="11"/>
  <c r="BK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Q44" i="11"/>
  <c r="AP44" i="11"/>
  <c r="AN44" i="11"/>
  <c r="AM44" i="11"/>
  <c r="AK44" i="11"/>
  <c r="AJ44" i="11"/>
  <c r="AH44" i="11"/>
  <c r="AG44" i="11"/>
  <c r="AE44" i="11"/>
  <c r="AD44" i="11"/>
  <c r="AB44" i="11"/>
  <c r="AA44" i="11"/>
  <c r="Y44" i="11"/>
  <c r="X44" i="11"/>
  <c r="V44" i="11"/>
  <c r="U44" i="11"/>
  <c r="S44" i="11"/>
  <c r="R44" i="11"/>
  <c r="Q44" i="11"/>
  <c r="P44" i="11"/>
  <c r="O44" i="11"/>
  <c r="N44" i="11"/>
  <c r="M44" i="11"/>
  <c r="L44" i="11"/>
  <c r="K44" i="11"/>
  <c r="J44" i="11"/>
  <c r="I44" i="11"/>
  <c r="G44" i="11"/>
  <c r="F44" i="11"/>
  <c r="BL43" i="11"/>
  <c r="BK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Q43" i="11"/>
  <c r="AP43" i="11"/>
  <c r="AN43" i="11"/>
  <c r="AM43" i="11"/>
  <c r="AK43" i="11"/>
  <c r="AJ43" i="11"/>
  <c r="AH43" i="11"/>
  <c r="AG43" i="11"/>
  <c r="AE43" i="11"/>
  <c r="AD43" i="11"/>
  <c r="AB43" i="11"/>
  <c r="AA43" i="11"/>
  <c r="Y43" i="11"/>
  <c r="X43" i="11"/>
  <c r="V43" i="11"/>
  <c r="U43" i="11"/>
  <c r="S43" i="11"/>
  <c r="R43" i="11"/>
  <c r="G43" i="11"/>
  <c r="F43" i="11"/>
  <c r="BM42" i="11"/>
  <c r="BM45" i="11" s="1"/>
  <c r="BI42" i="11"/>
  <c r="BH42" i="11"/>
  <c r="BH45" i="11" s="1"/>
  <c r="AR42" i="11"/>
  <c r="AR106" i="11" s="1"/>
  <c r="AO42" i="11"/>
  <c r="AO106" i="11" s="1"/>
  <c r="AL42" i="11"/>
  <c r="AL106" i="11" s="1"/>
  <c r="AI42" i="11"/>
  <c r="AI106" i="11" s="1"/>
  <c r="AF42" i="11"/>
  <c r="AF45" i="11" s="1"/>
  <c r="AC42" i="11"/>
  <c r="Z42" i="11"/>
  <c r="Z45" i="11" s="1"/>
  <c r="W42" i="11"/>
  <c r="T42" i="11"/>
  <c r="T45" i="11" s="1"/>
  <c r="H42" i="11"/>
  <c r="H45" i="11" s="1"/>
  <c r="BM41" i="11"/>
  <c r="BM101" i="11" s="1"/>
  <c r="BI41" i="11"/>
  <c r="BI101" i="11" s="1"/>
  <c r="BH41" i="11"/>
  <c r="BH101" i="11" s="1"/>
  <c r="AR41" i="11"/>
  <c r="AR101" i="11" s="1"/>
  <c r="AO41" i="11"/>
  <c r="AO101" i="11" s="1"/>
  <c r="AL41" i="11"/>
  <c r="AL101" i="11" s="1"/>
  <c r="AI41" i="11"/>
  <c r="AI101" i="11" s="1"/>
  <c r="AF41" i="11"/>
  <c r="AF101" i="11" s="1"/>
  <c r="AC41" i="11"/>
  <c r="AC101" i="11" s="1"/>
  <c r="Z41" i="11"/>
  <c r="Z101" i="11" s="1"/>
  <c r="W41" i="11"/>
  <c r="W101" i="11" s="1"/>
  <c r="T41" i="11"/>
  <c r="T101" i="11" s="1"/>
  <c r="H41" i="11"/>
  <c r="H101" i="11" s="1"/>
  <c r="BL40" i="11"/>
  <c r="BK40" i="11"/>
  <c r="BG40" i="11"/>
  <c r="BF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Q40" i="11"/>
  <c r="AP40" i="11"/>
  <c r="AN40" i="11"/>
  <c r="AM40" i="11"/>
  <c r="AK40" i="11"/>
  <c r="AJ40" i="11"/>
  <c r="AH40" i="11"/>
  <c r="AG40" i="11"/>
  <c r="AE40" i="11"/>
  <c r="AD40" i="11"/>
  <c r="AB40" i="11"/>
  <c r="AA40" i="11"/>
  <c r="Y40" i="11"/>
  <c r="X40" i="11"/>
  <c r="V40" i="11"/>
  <c r="U40" i="11"/>
  <c r="S40" i="11"/>
  <c r="R40" i="11"/>
  <c r="Q40" i="11"/>
  <c r="P40" i="11"/>
  <c r="O40" i="11"/>
  <c r="N40" i="11"/>
  <c r="M40" i="11"/>
  <c r="L40" i="11"/>
  <c r="K40" i="11"/>
  <c r="J40" i="11"/>
  <c r="I40" i="11"/>
  <c r="G40" i="11"/>
  <c r="F40" i="11"/>
  <c r="BM39" i="11"/>
  <c r="BI39" i="11"/>
  <c r="BI40" i="11" s="1"/>
  <c r="BH39" i="11"/>
  <c r="AR39" i="11"/>
  <c r="AR40" i="11" s="1"/>
  <c r="AO39" i="11"/>
  <c r="AO40" i="11" s="1"/>
  <c r="AL39" i="11"/>
  <c r="AL40" i="11" s="1"/>
  <c r="AI39" i="11"/>
  <c r="AI40" i="11" s="1"/>
  <c r="AF39" i="11"/>
  <c r="AF40" i="11" s="1"/>
  <c r="AC39" i="11"/>
  <c r="AC40" i="11" s="1"/>
  <c r="Z39" i="11"/>
  <c r="W39" i="11"/>
  <c r="W40" i="11" s="1"/>
  <c r="T39" i="11"/>
  <c r="T40" i="11" s="1"/>
  <c r="H39" i="11"/>
  <c r="H40" i="11" s="1"/>
  <c r="BL38" i="11"/>
  <c r="BK38" i="11"/>
  <c r="BG38" i="11"/>
  <c r="BF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Q38" i="11"/>
  <c r="AP38" i="11"/>
  <c r="AN38" i="11"/>
  <c r="AM38" i="11"/>
  <c r="AK38" i="11"/>
  <c r="AJ38" i="11"/>
  <c r="AH38" i="11"/>
  <c r="AG38" i="11"/>
  <c r="AE38" i="11"/>
  <c r="AD38" i="11"/>
  <c r="AB38" i="11"/>
  <c r="AA38" i="11"/>
  <c r="Y38" i="11"/>
  <c r="X38" i="11"/>
  <c r="V38" i="11"/>
  <c r="U38" i="11"/>
  <c r="T38" i="11"/>
  <c r="S38" i="11"/>
  <c r="R38" i="11"/>
  <c r="P38" i="11"/>
  <c r="O38" i="11"/>
  <c r="M38" i="11"/>
  <c r="L38" i="11"/>
  <c r="J38" i="11"/>
  <c r="I38" i="11"/>
  <c r="G38" i="11"/>
  <c r="F38" i="11"/>
  <c r="BM37" i="11"/>
  <c r="BM38" i="11" s="1"/>
  <c r="BI37" i="11"/>
  <c r="BI38" i="11" s="1"/>
  <c r="BH37" i="11"/>
  <c r="BH38" i="11" s="1"/>
  <c r="AR37" i="11"/>
  <c r="AR38" i="11" s="1"/>
  <c r="AO37" i="11"/>
  <c r="AO38" i="11" s="1"/>
  <c r="AL37" i="11"/>
  <c r="AL38" i="11" s="1"/>
  <c r="AI37" i="11"/>
  <c r="AI38" i="11" s="1"/>
  <c r="AF37" i="11"/>
  <c r="AF38" i="11" s="1"/>
  <c r="AC37" i="11"/>
  <c r="AC38" i="11" s="1"/>
  <c r="Z37" i="11"/>
  <c r="Z38" i="11" s="1"/>
  <c r="W37" i="11"/>
  <c r="Q37" i="11"/>
  <c r="Q38" i="11" s="1"/>
  <c r="N37" i="11"/>
  <c r="N38" i="11" s="1"/>
  <c r="K37" i="11"/>
  <c r="K38" i="11" s="1"/>
  <c r="H37" i="11"/>
  <c r="H38" i="11" s="1"/>
  <c r="BL36" i="11"/>
  <c r="BK36" i="11"/>
  <c r="BG36" i="11"/>
  <c r="BF36" i="11"/>
  <c r="BE36" i="11"/>
  <c r="BC36" i="11"/>
  <c r="BB36" i="11"/>
  <c r="AZ36" i="11"/>
  <c r="AY36" i="11"/>
  <c r="AW36" i="11"/>
  <c r="AV36" i="11"/>
  <c r="AT36" i="11"/>
  <c r="AS36" i="11"/>
  <c r="AQ36" i="11"/>
  <c r="AP36" i="11"/>
  <c r="AN36" i="11"/>
  <c r="AM36" i="11"/>
  <c r="AK36" i="11"/>
  <c r="AJ36" i="11"/>
  <c r="AH36" i="11"/>
  <c r="AG36" i="11"/>
  <c r="AE36" i="11"/>
  <c r="AD36" i="11"/>
  <c r="AB36" i="11"/>
  <c r="AA36" i="11"/>
  <c r="Y36" i="11"/>
  <c r="X36" i="11"/>
  <c r="V36" i="11"/>
  <c r="S36" i="11"/>
  <c r="Q36" i="11"/>
  <c r="P36" i="11"/>
  <c r="O36" i="11"/>
  <c r="M36" i="11"/>
  <c r="L36" i="11"/>
  <c r="J36" i="11"/>
  <c r="I36" i="11"/>
  <c r="G36" i="11"/>
  <c r="F36" i="11"/>
  <c r="BM35" i="11"/>
  <c r="BM36" i="11" s="1"/>
  <c r="BI35" i="11"/>
  <c r="BI36" i="11" s="1"/>
  <c r="BH35" i="11"/>
  <c r="BH36" i="11" s="1"/>
  <c r="BD35" i="11"/>
  <c r="BD36" i="11" s="1"/>
  <c r="BA35" i="11"/>
  <c r="BA36" i="11" s="1"/>
  <c r="AX35" i="11"/>
  <c r="AX36" i="11" s="1"/>
  <c r="AU35" i="11"/>
  <c r="AU36" i="11" s="1"/>
  <c r="AR35" i="11"/>
  <c r="AR36" i="11" s="1"/>
  <c r="AO35" i="11"/>
  <c r="AO36" i="11" s="1"/>
  <c r="AL35" i="11"/>
  <c r="AL36" i="11" s="1"/>
  <c r="AI35" i="11"/>
  <c r="AI36" i="11" s="1"/>
  <c r="AF35" i="11"/>
  <c r="AF36" i="11" s="1"/>
  <c r="AC35" i="11"/>
  <c r="AC36" i="11" s="1"/>
  <c r="Z35" i="11"/>
  <c r="Z36" i="11" s="1"/>
  <c r="W35" i="11"/>
  <c r="W36" i="11" s="1"/>
  <c r="T35" i="11"/>
  <c r="T36" i="11" s="1"/>
  <c r="N35" i="11"/>
  <c r="N36" i="11" s="1"/>
  <c r="K35" i="11"/>
  <c r="K36" i="11" s="1"/>
  <c r="H35" i="11"/>
  <c r="H36" i="11" s="1"/>
  <c r="BL34" i="11"/>
  <c r="BK34" i="11"/>
  <c r="BG34" i="11"/>
  <c r="BF34" i="11"/>
  <c r="BE34" i="11"/>
  <c r="BC34" i="11"/>
  <c r="BB34" i="11"/>
  <c r="AZ34" i="11"/>
  <c r="AY34" i="11"/>
  <c r="AW34" i="11"/>
  <c r="AV34" i="11"/>
  <c r="AT34" i="11"/>
  <c r="AS34" i="11"/>
  <c r="AQ34" i="11"/>
  <c r="AP34" i="11"/>
  <c r="AN34" i="11"/>
  <c r="AM34" i="11"/>
  <c r="AK34" i="11"/>
  <c r="AJ34" i="11"/>
  <c r="AH34" i="11"/>
  <c r="AG34" i="11"/>
  <c r="AE34" i="11"/>
  <c r="AD34" i="11"/>
  <c r="AA34" i="11"/>
  <c r="Y34" i="11"/>
  <c r="X34" i="11"/>
  <c r="V34" i="11"/>
  <c r="S34" i="11"/>
  <c r="Q34" i="11"/>
  <c r="P34" i="11"/>
  <c r="O34" i="11"/>
  <c r="M34" i="11"/>
  <c r="L34" i="11"/>
  <c r="J34" i="11"/>
  <c r="I34" i="11"/>
  <c r="F34" i="11"/>
  <c r="BM33" i="11"/>
  <c r="BI33" i="11"/>
  <c r="BI34" i="11" s="1"/>
  <c r="BH33" i="11"/>
  <c r="BH34" i="11" s="1"/>
  <c r="BD33" i="11"/>
  <c r="BD34" i="11" s="1"/>
  <c r="BA33" i="11"/>
  <c r="BA34" i="11" s="1"/>
  <c r="AX33" i="11"/>
  <c r="AX34" i="11" s="1"/>
  <c r="AU33" i="11"/>
  <c r="AU34" i="11" s="1"/>
  <c r="AR33" i="11"/>
  <c r="AR34" i="11" s="1"/>
  <c r="AO33" i="11"/>
  <c r="AO34" i="11" s="1"/>
  <c r="AL33" i="11"/>
  <c r="AL34" i="11" s="1"/>
  <c r="AI33" i="11"/>
  <c r="AI34" i="11" s="1"/>
  <c r="AF33" i="11"/>
  <c r="AF34" i="11" s="1"/>
  <c r="AC33" i="11"/>
  <c r="AC34" i="11" s="1"/>
  <c r="Z33" i="11"/>
  <c r="Z34" i="11" s="1"/>
  <c r="W33" i="11"/>
  <c r="W34" i="11" s="1"/>
  <c r="T33" i="11"/>
  <c r="T34" i="11" s="1"/>
  <c r="N33" i="11"/>
  <c r="N34" i="11" s="1"/>
  <c r="K33" i="11"/>
  <c r="K34" i="11" s="1"/>
  <c r="H33" i="11"/>
  <c r="H34" i="11" s="1"/>
  <c r="BL32" i="11"/>
  <c r="BK32" i="11"/>
  <c r="BG32" i="11"/>
  <c r="BF32" i="11"/>
  <c r="BE32" i="11"/>
  <c r="BC32" i="11"/>
  <c r="BB32" i="11"/>
  <c r="AZ32" i="11"/>
  <c r="AY32" i="11"/>
  <c r="AW32" i="11"/>
  <c r="AV32" i="11"/>
  <c r="AT32" i="11"/>
  <c r="AS32" i="11"/>
  <c r="AQ32" i="11"/>
  <c r="AP32" i="11"/>
  <c r="AN32" i="11"/>
  <c r="AM32" i="11"/>
  <c r="AK32" i="11"/>
  <c r="AJ32" i="11"/>
  <c r="AH32" i="11"/>
  <c r="AG32" i="11"/>
  <c r="AE32" i="11"/>
  <c r="AD32" i="11"/>
  <c r="AB32" i="11"/>
  <c r="AA32" i="11"/>
  <c r="Y32" i="11"/>
  <c r="X32" i="11"/>
  <c r="V32" i="11"/>
  <c r="S32" i="11"/>
  <c r="Q32" i="11"/>
  <c r="P32" i="11"/>
  <c r="O32" i="11"/>
  <c r="M32" i="11"/>
  <c r="L32" i="11"/>
  <c r="J32" i="11"/>
  <c r="I32" i="11"/>
  <c r="G32" i="11"/>
  <c r="F32" i="11"/>
  <c r="BM31" i="11"/>
  <c r="BM32" i="11" s="1"/>
  <c r="BI31" i="11"/>
  <c r="BI32" i="11" s="1"/>
  <c r="BH31" i="11"/>
  <c r="BH32" i="11" s="1"/>
  <c r="BD31" i="11"/>
  <c r="BD32" i="11" s="1"/>
  <c r="BA31" i="11"/>
  <c r="BA32" i="11" s="1"/>
  <c r="AX31" i="11"/>
  <c r="AX32" i="11" s="1"/>
  <c r="AU31" i="11"/>
  <c r="AU32" i="11" s="1"/>
  <c r="AR31" i="11"/>
  <c r="AO31" i="11"/>
  <c r="AO32" i="11" s="1"/>
  <c r="AL31" i="11"/>
  <c r="AL32" i="11" s="1"/>
  <c r="AI31" i="11"/>
  <c r="AI32" i="11" s="1"/>
  <c r="AF31" i="11"/>
  <c r="AF32" i="11" s="1"/>
  <c r="AC31" i="11"/>
  <c r="AC32" i="11" s="1"/>
  <c r="Z31" i="11"/>
  <c r="Z32" i="11" s="1"/>
  <c r="W31" i="11"/>
  <c r="W32" i="11" s="1"/>
  <c r="T31" i="11"/>
  <c r="T32" i="11" s="1"/>
  <c r="N31" i="11"/>
  <c r="N32" i="11" s="1"/>
  <c r="K31" i="11"/>
  <c r="H31" i="11"/>
  <c r="H32" i="11" s="1"/>
  <c r="BL30" i="11"/>
  <c r="BK30" i="11"/>
  <c r="BG30" i="11"/>
  <c r="BF30" i="11"/>
  <c r="BE30" i="11"/>
  <c r="BD30" i="11"/>
  <c r="BC30" i="11"/>
  <c r="BB30" i="11"/>
  <c r="BA30" i="11"/>
  <c r="AZ30" i="11"/>
  <c r="AY30" i="11"/>
  <c r="AX30" i="11"/>
  <c r="AW30" i="11"/>
  <c r="AV30" i="11"/>
  <c r="AT30" i="11"/>
  <c r="AS30" i="11"/>
  <c r="AQ30" i="11"/>
  <c r="AP30" i="11"/>
  <c r="AN30" i="11"/>
  <c r="AM30" i="11"/>
  <c r="AK30" i="11"/>
  <c r="AJ30" i="11"/>
  <c r="AH30" i="11"/>
  <c r="AG30" i="11"/>
  <c r="AE30" i="11"/>
  <c r="AD30" i="11"/>
  <c r="AB30" i="11"/>
  <c r="AA30" i="11"/>
  <c r="Y30" i="11"/>
  <c r="X30" i="11"/>
  <c r="V30" i="11"/>
  <c r="S30" i="11"/>
  <c r="Q30" i="11"/>
  <c r="P30" i="11"/>
  <c r="O30" i="11"/>
  <c r="M30" i="11"/>
  <c r="L30" i="11"/>
  <c r="J30" i="11"/>
  <c r="I30" i="11"/>
  <c r="G30" i="11"/>
  <c r="F30" i="11"/>
  <c r="BM29" i="11"/>
  <c r="BI29" i="11"/>
  <c r="BI30" i="11" s="1"/>
  <c r="BH29" i="11"/>
  <c r="BH30" i="11" s="1"/>
  <c r="AU29" i="11"/>
  <c r="AU30" i="11" s="1"/>
  <c r="AR29" i="11"/>
  <c r="AR30" i="11" s="1"/>
  <c r="AO29" i="11"/>
  <c r="AO30" i="11" s="1"/>
  <c r="AL29" i="11"/>
  <c r="AL30" i="11" s="1"/>
  <c r="AI29" i="11"/>
  <c r="AI30" i="11" s="1"/>
  <c r="AF29" i="11"/>
  <c r="AF30" i="11" s="1"/>
  <c r="AC29" i="11"/>
  <c r="AC30" i="11" s="1"/>
  <c r="Z29" i="11"/>
  <c r="Z30" i="11" s="1"/>
  <c r="W29" i="11"/>
  <c r="T29" i="11"/>
  <c r="T30" i="11" s="1"/>
  <c r="N29" i="11"/>
  <c r="N30" i="11" s="1"/>
  <c r="K29" i="11"/>
  <c r="K30" i="11" s="1"/>
  <c r="H29" i="11"/>
  <c r="H30" i="11" s="1"/>
  <c r="BL27" i="11"/>
  <c r="BK27" i="11"/>
  <c r="BF27" i="11"/>
  <c r="BE27" i="11"/>
  <c r="BC27" i="11"/>
  <c r="BB27" i="11"/>
  <c r="AZ27" i="11"/>
  <c r="AY27" i="11"/>
  <c r="AW27" i="11"/>
  <c r="AV27" i="11"/>
  <c r="AT27" i="11"/>
  <c r="AS27" i="11"/>
  <c r="AQ27" i="11"/>
  <c r="AP27" i="11"/>
  <c r="AN27" i="11"/>
  <c r="AM27" i="11"/>
  <c r="AK27" i="11"/>
  <c r="AJ27" i="11"/>
  <c r="AH27" i="11"/>
  <c r="AG27" i="11"/>
  <c r="AE27" i="11"/>
  <c r="AD27" i="11"/>
  <c r="AB27" i="11"/>
  <c r="AA27" i="11"/>
  <c r="Y27" i="11"/>
  <c r="X27" i="11"/>
  <c r="S27" i="11"/>
  <c r="R27" i="11"/>
  <c r="P27" i="11"/>
  <c r="O27" i="11"/>
  <c r="M27" i="11"/>
  <c r="L27" i="11"/>
  <c r="J27" i="11"/>
  <c r="I27" i="11"/>
  <c r="G27" i="11"/>
  <c r="F27" i="11"/>
  <c r="BL26" i="11"/>
  <c r="BK26" i="11"/>
  <c r="BK28" i="11" s="1"/>
  <c r="BF26" i="11"/>
  <c r="BE26" i="11"/>
  <c r="BC26" i="11"/>
  <c r="BB26" i="11"/>
  <c r="AZ26" i="11"/>
  <c r="AY26" i="11"/>
  <c r="AY28" i="11" s="1"/>
  <c r="AW26" i="11"/>
  <c r="AV26" i="11"/>
  <c r="AT26" i="11"/>
  <c r="AS26" i="11"/>
  <c r="AS28" i="11" s="1"/>
  <c r="AQ26" i="11"/>
  <c r="AP26" i="11"/>
  <c r="AN26" i="11"/>
  <c r="AM26" i="11"/>
  <c r="AK26" i="11"/>
  <c r="AJ26" i="11"/>
  <c r="AH26" i="11"/>
  <c r="AG26" i="11"/>
  <c r="AE26" i="11"/>
  <c r="AD26" i="11"/>
  <c r="AB26" i="11"/>
  <c r="AA26" i="11"/>
  <c r="Y26" i="11"/>
  <c r="X26" i="11"/>
  <c r="S26" i="11"/>
  <c r="R26" i="11"/>
  <c r="P26" i="11"/>
  <c r="O26" i="11"/>
  <c r="M26" i="11"/>
  <c r="L26" i="11"/>
  <c r="L28" i="11" s="1"/>
  <c r="J26" i="11"/>
  <c r="I26" i="11"/>
  <c r="G26" i="11"/>
  <c r="F26" i="11"/>
  <c r="F28" i="11" s="1"/>
  <c r="BL25" i="11"/>
  <c r="BK25" i="11"/>
  <c r="BF25" i="11"/>
  <c r="BE25" i="11"/>
  <c r="BC25" i="11"/>
  <c r="BB25" i="11"/>
  <c r="AZ25" i="11"/>
  <c r="AY25" i="11"/>
  <c r="AW25" i="11"/>
  <c r="AV25" i="11"/>
  <c r="AT25" i="11"/>
  <c r="AS25" i="11"/>
  <c r="AQ25" i="11"/>
  <c r="AP25" i="11"/>
  <c r="AN25" i="11"/>
  <c r="AM25" i="11"/>
  <c r="AK25" i="11"/>
  <c r="AJ25" i="11"/>
  <c r="AH25" i="11"/>
  <c r="AG25" i="11"/>
  <c r="AE25" i="11"/>
  <c r="AD25" i="11"/>
  <c r="AB25" i="11"/>
  <c r="AA25" i="11"/>
  <c r="Y25" i="11"/>
  <c r="X25" i="11"/>
  <c r="S25" i="11"/>
  <c r="R25" i="11"/>
  <c r="P25" i="11"/>
  <c r="O25" i="11"/>
  <c r="M25" i="11"/>
  <c r="L25" i="11"/>
  <c r="J25" i="11"/>
  <c r="I25" i="11"/>
  <c r="G25" i="11"/>
  <c r="F25" i="11"/>
  <c r="BM24" i="11"/>
  <c r="BI24" i="11"/>
  <c r="BH24" i="11"/>
  <c r="BH25" i="11" s="1"/>
  <c r="AL24" i="11"/>
  <c r="AI24" i="11"/>
  <c r="AF24" i="11"/>
  <c r="AC24" i="11"/>
  <c r="Z24" i="11"/>
  <c r="T24" i="11"/>
  <c r="T104" i="11" s="1"/>
  <c r="Q24" i="11"/>
  <c r="H24" i="11"/>
  <c r="BM23" i="11"/>
  <c r="BI23" i="11"/>
  <c r="BH23" i="11"/>
  <c r="BG23" i="11"/>
  <c r="BD23" i="11"/>
  <c r="BA23" i="11"/>
  <c r="AX23" i="11"/>
  <c r="AU23" i="11"/>
  <c r="AR23" i="11"/>
  <c r="AO23" i="11"/>
  <c r="AO99" i="11" s="1"/>
  <c r="AL23" i="11"/>
  <c r="AI23" i="11"/>
  <c r="AF23" i="11"/>
  <c r="AC23" i="11"/>
  <c r="Z23" i="11"/>
  <c r="T23" i="11"/>
  <c r="Q23" i="11"/>
  <c r="Q99" i="11" s="1"/>
  <c r="N23" i="11"/>
  <c r="K23" i="11"/>
  <c r="H23" i="11"/>
  <c r="BL22" i="11"/>
  <c r="BK22" i="11"/>
  <c r="BF22" i="11"/>
  <c r="BE22" i="11"/>
  <c r="BC22" i="11"/>
  <c r="BB22" i="11"/>
  <c r="AZ22" i="11"/>
  <c r="AY22" i="11"/>
  <c r="AW22" i="11"/>
  <c r="AV22" i="11"/>
  <c r="AT22" i="11"/>
  <c r="AS22" i="11"/>
  <c r="AQ22" i="11"/>
  <c r="AP22" i="11"/>
  <c r="AN22" i="11"/>
  <c r="AM22" i="11"/>
  <c r="AK22" i="11"/>
  <c r="AJ22" i="11"/>
  <c r="AH22" i="11"/>
  <c r="AG22" i="11"/>
  <c r="AE22" i="11"/>
  <c r="AD22" i="11"/>
  <c r="AB22" i="11"/>
  <c r="AA22" i="11"/>
  <c r="Y22" i="11"/>
  <c r="X22" i="11"/>
  <c r="S22" i="11"/>
  <c r="R22" i="11"/>
  <c r="P22" i="11"/>
  <c r="O22" i="11"/>
  <c r="M22" i="11"/>
  <c r="L22" i="11"/>
  <c r="J22" i="11"/>
  <c r="I22" i="11"/>
  <c r="G22" i="11"/>
  <c r="F22" i="11"/>
  <c r="BM21" i="11"/>
  <c r="BI21" i="11"/>
  <c r="BH21" i="11"/>
  <c r="BG21" i="11"/>
  <c r="BD21" i="11"/>
  <c r="BD27" i="11" s="1"/>
  <c r="BA21" i="11"/>
  <c r="BA27" i="11" s="1"/>
  <c r="AX21" i="11"/>
  <c r="AX27" i="11" s="1"/>
  <c r="AU21" i="11"/>
  <c r="AU27" i="11" s="1"/>
  <c r="AR21" i="11"/>
  <c r="AR27" i="11" s="1"/>
  <c r="AO21" i="11"/>
  <c r="AL21" i="11"/>
  <c r="AI21" i="11"/>
  <c r="AF21" i="11"/>
  <c r="AC21" i="11"/>
  <c r="Z21" i="11"/>
  <c r="T21" i="11"/>
  <c r="Q21" i="11"/>
  <c r="N21" i="11"/>
  <c r="N27" i="11" s="1"/>
  <c r="K21" i="11"/>
  <c r="K27" i="11" s="1"/>
  <c r="H21" i="11"/>
  <c r="BM20" i="11"/>
  <c r="BI20" i="11"/>
  <c r="BH20" i="11"/>
  <c r="BG20" i="11"/>
  <c r="BD20" i="11"/>
  <c r="BA20" i="11"/>
  <c r="AX20" i="11"/>
  <c r="AU20" i="11"/>
  <c r="AR20" i="11"/>
  <c r="AR26" i="11" s="1"/>
  <c r="AO20" i="11"/>
  <c r="AL20" i="11"/>
  <c r="AI20" i="11"/>
  <c r="AF20" i="11"/>
  <c r="AC20" i="11"/>
  <c r="Z20" i="11"/>
  <c r="Z26" i="11" s="1"/>
  <c r="T20" i="11"/>
  <c r="Q20" i="11"/>
  <c r="N20" i="11"/>
  <c r="K20" i="11"/>
  <c r="H20" i="11"/>
  <c r="BL19" i="11"/>
  <c r="BK19" i="11"/>
  <c r="BF19" i="11"/>
  <c r="BE19" i="11"/>
  <c r="BC19" i="11"/>
  <c r="BB19" i="11"/>
  <c r="AZ19" i="11"/>
  <c r="AY19" i="11"/>
  <c r="AW19" i="11"/>
  <c r="AV19" i="11"/>
  <c r="AT19" i="11"/>
  <c r="AS19" i="11"/>
  <c r="AQ19" i="11"/>
  <c r="AP19" i="11"/>
  <c r="AN19" i="11"/>
  <c r="AM19" i="11"/>
  <c r="AK19" i="11"/>
  <c r="AJ19" i="11"/>
  <c r="AH19" i="11"/>
  <c r="AG19" i="11"/>
  <c r="AE19" i="11"/>
  <c r="AD19" i="11"/>
  <c r="AB19" i="11"/>
  <c r="Y19" i="11"/>
  <c r="X19" i="11"/>
  <c r="V19" i="11"/>
  <c r="U19" i="11"/>
  <c r="S19" i="11"/>
  <c r="R19" i="11"/>
  <c r="M19" i="11"/>
  <c r="L19" i="11"/>
  <c r="J19" i="11"/>
  <c r="I19" i="11"/>
  <c r="G19" i="11"/>
  <c r="F19" i="11"/>
  <c r="BM18" i="11"/>
  <c r="BI18" i="11"/>
  <c r="BH18" i="11"/>
  <c r="BG18" i="11"/>
  <c r="BD18" i="11"/>
  <c r="BA18" i="11"/>
  <c r="AX18" i="11"/>
  <c r="AU18" i="11"/>
  <c r="AR18" i="11"/>
  <c r="AO18" i="11"/>
  <c r="AL18" i="11"/>
  <c r="AI18" i="11"/>
  <c r="AF18" i="11"/>
  <c r="AC18" i="11"/>
  <c r="Z18" i="11"/>
  <c r="W18" i="11"/>
  <c r="T18" i="11"/>
  <c r="N18" i="11"/>
  <c r="N19" i="11" s="1"/>
  <c r="K18" i="11"/>
  <c r="H18" i="11"/>
  <c r="BM17" i="11"/>
  <c r="BI17" i="11"/>
  <c r="BH17" i="11"/>
  <c r="BG17" i="11"/>
  <c r="BD17" i="11"/>
  <c r="BA17" i="11"/>
  <c r="AX17" i="11"/>
  <c r="AU17" i="11"/>
  <c r="AR17" i="11"/>
  <c r="AO17" i="11"/>
  <c r="AL17" i="11"/>
  <c r="AI17" i="11"/>
  <c r="AF17" i="11"/>
  <c r="AC17" i="11"/>
  <c r="Z17" i="11"/>
  <c r="W17" i="11"/>
  <c r="T17" i="11"/>
  <c r="H17" i="11"/>
  <c r="BL15" i="11"/>
  <c r="BK15" i="11"/>
  <c r="BF15" i="11"/>
  <c r="BE15" i="11"/>
  <c r="BC15" i="11"/>
  <c r="BB15" i="11"/>
  <c r="AZ15" i="11"/>
  <c r="AY15" i="11"/>
  <c r="AW15" i="11"/>
  <c r="AV15" i="11"/>
  <c r="AT15" i="11"/>
  <c r="AS15" i="11"/>
  <c r="AQ15" i="11"/>
  <c r="AP15" i="11"/>
  <c r="AN15" i="11"/>
  <c r="AM15" i="11"/>
  <c r="AK15" i="11"/>
  <c r="AJ15" i="11"/>
  <c r="AH15" i="11"/>
  <c r="AG15" i="11"/>
  <c r="AE15" i="11"/>
  <c r="AD15" i="11"/>
  <c r="AB15" i="11"/>
  <c r="AA15" i="11"/>
  <c r="Y15" i="11"/>
  <c r="X15" i="11"/>
  <c r="S15" i="11"/>
  <c r="R15" i="11"/>
  <c r="P15" i="11"/>
  <c r="O15" i="11"/>
  <c r="M15" i="11"/>
  <c r="L15" i="11"/>
  <c r="J15" i="11"/>
  <c r="I15" i="11"/>
  <c r="G15" i="11"/>
  <c r="F15" i="11"/>
  <c r="BL14" i="11"/>
  <c r="BK14" i="11"/>
  <c r="BF14" i="11"/>
  <c r="BE14" i="11"/>
  <c r="BC14" i="11"/>
  <c r="BB14" i="11"/>
  <c r="AZ14" i="11"/>
  <c r="AY14" i="11"/>
  <c r="AW14" i="11"/>
  <c r="AV14" i="11"/>
  <c r="AT14" i="11"/>
  <c r="AS14" i="11"/>
  <c r="AQ14" i="11"/>
  <c r="AP14" i="11"/>
  <c r="AN14" i="11"/>
  <c r="AM14" i="11"/>
  <c r="AK14" i="11"/>
  <c r="AK16" i="11" s="1"/>
  <c r="AJ14" i="11"/>
  <c r="AH14" i="11"/>
  <c r="AG14" i="11"/>
  <c r="AE14" i="11"/>
  <c r="AD14" i="11"/>
  <c r="AB14" i="11"/>
  <c r="AA14" i="11"/>
  <c r="Y14" i="11"/>
  <c r="X14" i="11"/>
  <c r="S14" i="11"/>
  <c r="R14" i="11"/>
  <c r="P14" i="11"/>
  <c r="O14" i="11"/>
  <c r="M14" i="11"/>
  <c r="L14" i="11"/>
  <c r="J14" i="11"/>
  <c r="I14" i="11"/>
  <c r="G14" i="11"/>
  <c r="F14" i="11"/>
  <c r="BL13" i="11"/>
  <c r="BK13" i="11"/>
  <c r="BF13" i="11"/>
  <c r="BE13" i="11"/>
  <c r="BC13" i="11"/>
  <c r="BB13" i="11"/>
  <c r="AZ13" i="11"/>
  <c r="AY13" i="11"/>
  <c r="AW13" i="11"/>
  <c r="AV13" i="11"/>
  <c r="AT13" i="11"/>
  <c r="AS13" i="11"/>
  <c r="AQ13" i="11"/>
  <c r="AP13" i="11"/>
  <c r="AN13" i="11"/>
  <c r="AM13" i="11"/>
  <c r="AK13" i="11"/>
  <c r="AJ13" i="11"/>
  <c r="AH13" i="11"/>
  <c r="AG13" i="11"/>
  <c r="AE13" i="11"/>
  <c r="AD13" i="11"/>
  <c r="AB13" i="11"/>
  <c r="AA13" i="11"/>
  <c r="Y13" i="11"/>
  <c r="X13" i="11"/>
  <c r="S13" i="11"/>
  <c r="R13" i="11"/>
  <c r="P13" i="11"/>
  <c r="O13" i="11"/>
  <c r="M13" i="11"/>
  <c r="L13" i="11"/>
  <c r="J13" i="11"/>
  <c r="I13" i="11"/>
  <c r="G13" i="11"/>
  <c r="F13" i="11"/>
  <c r="BM12" i="11"/>
  <c r="BM105" i="11" s="1"/>
  <c r="BI12" i="11"/>
  <c r="BH12" i="11"/>
  <c r="AL12" i="11"/>
  <c r="AI12" i="11"/>
  <c r="AF12" i="11"/>
  <c r="Z12" i="11"/>
  <c r="T12" i="11"/>
  <c r="Q12" i="11"/>
  <c r="Q105" i="11" s="1"/>
  <c r="H12" i="11"/>
  <c r="BM11" i="11"/>
  <c r="BI11" i="11"/>
  <c r="BI100" i="11" s="1"/>
  <c r="BH11" i="11"/>
  <c r="BG11" i="11"/>
  <c r="BD11" i="11"/>
  <c r="BA11" i="11"/>
  <c r="BA100" i="11" s="1"/>
  <c r="AX11" i="11"/>
  <c r="AX100" i="11" s="1"/>
  <c r="AX110" i="11" s="1"/>
  <c r="AU11" i="11"/>
  <c r="AR11" i="11"/>
  <c r="AO11" i="11"/>
  <c r="AL11" i="11"/>
  <c r="AL100" i="11" s="1"/>
  <c r="AI11" i="11"/>
  <c r="AF11" i="11"/>
  <c r="AC11" i="11"/>
  <c r="Z11" i="11"/>
  <c r="Z100" i="11" s="1"/>
  <c r="T11" i="11"/>
  <c r="Q11" i="11"/>
  <c r="Q100" i="11" s="1"/>
  <c r="N11" i="11"/>
  <c r="N100" i="11" s="1"/>
  <c r="K11" i="11"/>
  <c r="K100" i="11" s="1"/>
  <c r="K110" i="11" s="1"/>
  <c r="H11" i="11"/>
  <c r="BL10" i="11"/>
  <c r="BK10" i="11"/>
  <c r="BF10" i="11"/>
  <c r="BE10" i="11"/>
  <c r="BC10" i="11"/>
  <c r="BB10" i="11"/>
  <c r="AZ10" i="11"/>
  <c r="AY10" i="11"/>
  <c r="AW10" i="11"/>
  <c r="AV10" i="11"/>
  <c r="AT10" i="11"/>
  <c r="AS10" i="11"/>
  <c r="AQ10" i="11"/>
  <c r="AP10" i="11"/>
  <c r="AN10" i="11"/>
  <c r="AM10" i="11"/>
  <c r="AK10" i="11"/>
  <c r="AJ10" i="11"/>
  <c r="AH10" i="11"/>
  <c r="AG10" i="11"/>
  <c r="AE10" i="11"/>
  <c r="AD10" i="11"/>
  <c r="AB10" i="11"/>
  <c r="AA10" i="11"/>
  <c r="Y10" i="11"/>
  <c r="X10" i="11"/>
  <c r="S10" i="11"/>
  <c r="R10" i="11"/>
  <c r="P10" i="11"/>
  <c r="O10" i="11"/>
  <c r="M10" i="11"/>
  <c r="L10" i="11"/>
  <c r="J10" i="11"/>
  <c r="I10" i="11"/>
  <c r="G10" i="11"/>
  <c r="F10" i="11"/>
  <c r="BM9" i="11"/>
  <c r="BI9" i="11"/>
  <c r="BH9" i="11"/>
  <c r="BG9" i="11"/>
  <c r="BD9" i="11"/>
  <c r="BA9" i="11"/>
  <c r="AX9" i="11"/>
  <c r="AX103" i="11" s="1"/>
  <c r="AU9" i="11"/>
  <c r="AR9" i="11"/>
  <c r="AO9" i="11"/>
  <c r="AL9" i="11"/>
  <c r="AL103" i="11" s="1"/>
  <c r="AI9" i="11"/>
  <c r="AF9" i="11"/>
  <c r="AC9" i="11"/>
  <c r="Z9" i="11"/>
  <c r="T9" i="11"/>
  <c r="Q9" i="11"/>
  <c r="N9" i="11"/>
  <c r="K9" i="11"/>
  <c r="K103" i="11" s="1"/>
  <c r="H9" i="11"/>
  <c r="BM8" i="11"/>
  <c r="BI8" i="11"/>
  <c r="BH8" i="11"/>
  <c r="BG8" i="11"/>
  <c r="BD8" i="11"/>
  <c r="BA8" i="11"/>
  <c r="AX8" i="11"/>
  <c r="AU8" i="11"/>
  <c r="AR8" i="11"/>
  <c r="AO8" i="11"/>
  <c r="AL8" i="11"/>
  <c r="AI8" i="11"/>
  <c r="AF8" i="11"/>
  <c r="AC8" i="11"/>
  <c r="Z8" i="11"/>
  <c r="T8" i="11"/>
  <c r="Q8" i="11"/>
  <c r="N8" i="11"/>
  <c r="K8" i="11"/>
  <c r="H8" i="11"/>
  <c r="AO103" i="11" l="1"/>
  <c r="BA103" i="11"/>
  <c r="AL105" i="11"/>
  <c r="AE132" i="11"/>
  <c r="Q103" i="11"/>
  <c r="AF100" i="11"/>
  <c r="BD100" i="11"/>
  <c r="BD110" i="11" s="1"/>
  <c r="BG99" i="11"/>
  <c r="T68" i="11"/>
  <c r="AS110" i="11"/>
  <c r="AA110" i="11"/>
  <c r="I110" i="11"/>
  <c r="AC98" i="11"/>
  <c r="N103" i="11"/>
  <c r="T105" i="11"/>
  <c r="Z104" i="11"/>
  <c r="Q98" i="11"/>
  <c r="AF103" i="11"/>
  <c r="BD103" i="11"/>
  <c r="Q110" i="11"/>
  <c r="AR100" i="11"/>
  <c r="BH105" i="11"/>
  <c r="BH110" i="11" s="1"/>
  <c r="H98" i="11"/>
  <c r="T98" i="11"/>
  <c r="AU98" i="11"/>
  <c r="T103" i="11"/>
  <c r="T108" i="11" s="1"/>
  <c r="AI103" i="11"/>
  <c r="BG103" i="11"/>
  <c r="AI100" i="11"/>
  <c r="AU100" i="11"/>
  <c r="AU110" i="11" s="1"/>
  <c r="H105" i="11"/>
  <c r="AF105" i="11"/>
  <c r="AD107" i="11"/>
  <c r="AJ107" i="11"/>
  <c r="W98" i="11"/>
  <c r="W100" i="11"/>
  <c r="AH131" i="11"/>
  <c r="AB132" i="11"/>
  <c r="H80" i="11"/>
  <c r="BD111" i="11"/>
  <c r="AK111" i="11"/>
  <c r="AE111" i="11"/>
  <c r="S111" i="11"/>
  <c r="G110" i="11"/>
  <c r="AY111" i="11"/>
  <c r="AP110" i="11"/>
  <c r="X110" i="11"/>
  <c r="BL109" i="11"/>
  <c r="Y109" i="11"/>
  <c r="G109" i="11"/>
  <c r="AS108" i="11"/>
  <c r="AA108" i="11"/>
  <c r="AX111" i="11"/>
  <c r="AH111" i="11"/>
  <c r="Q111" i="11"/>
  <c r="AX98" i="11"/>
  <c r="AX108" i="11" s="1"/>
  <c r="Z103" i="11"/>
  <c r="Z67" i="11"/>
  <c r="T79" i="11"/>
  <c r="AY110" i="11"/>
  <c r="AG110" i="11"/>
  <c r="O110" i="11"/>
  <c r="BM98" i="11"/>
  <c r="AR103" i="11"/>
  <c r="AQ111" i="11"/>
  <c r="Y111" i="11"/>
  <c r="BF110" i="11"/>
  <c r="AN110" i="11"/>
  <c r="AE110" i="11"/>
  <c r="V110" i="11"/>
  <c r="AG111" i="11"/>
  <c r="P111" i="11"/>
  <c r="J111" i="11"/>
  <c r="AV110" i="11"/>
  <c r="AD110" i="11"/>
  <c r="L110" i="11"/>
  <c r="AW109" i="11"/>
  <c r="M109" i="11"/>
  <c r="AY108" i="11"/>
  <c r="AG108" i="11"/>
  <c r="O108" i="11"/>
  <c r="AF98" i="11"/>
  <c r="AF108" i="11" s="1"/>
  <c r="BH103" i="11"/>
  <c r="BH60" i="11"/>
  <c r="AR68" i="11"/>
  <c r="T80" i="11"/>
  <c r="BG98" i="11"/>
  <c r="W105" i="11"/>
  <c r="W110" i="11" s="1"/>
  <c r="K98" i="11"/>
  <c r="K108" i="11" s="1"/>
  <c r="AO98" i="11"/>
  <c r="AO108" i="11" s="1"/>
  <c r="AF19" i="11"/>
  <c r="AX19" i="11"/>
  <c r="AR111" i="11"/>
  <c r="AP107" i="11"/>
  <c r="AY107" i="11"/>
  <c r="W104" i="11"/>
  <c r="BI106" i="11"/>
  <c r="BE46" i="11"/>
  <c r="BH52" i="11"/>
  <c r="F61" i="11"/>
  <c r="S61" i="11"/>
  <c r="AB61" i="11"/>
  <c r="BL111" i="11"/>
  <c r="BC111" i="11"/>
  <c r="AW111" i="11"/>
  <c r="BE110" i="11"/>
  <c r="AM110" i="11"/>
  <c r="U110" i="11"/>
  <c r="BI105" i="11"/>
  <c r="BM103" i="11"/>
  <c r="BM108" i="11" s="1"/>
  <c r="AR110" i="11"/>
  <c r="BH100" i="11"/>
  <c r="Z105" i="11"/>
  <c r="Z110" i="11" s="1"/>
  <c r="Y107" i="11"/>
  <c r="AH107" i="11"/>
  <c r="AQ107" i="11"/>
  <c r="BL107" i="11"/>
  <c r="BM44" i="11"/>
  <c r="BM46" i="11" s="1"/>
  <c r="AC52" i="11"/>
  <c r="Z106" i="11"/>
  <c r="Z111" i="11" s="1"/>
  <c r="AJ70" i="11"/>
  <c r="AI73" i="11"/>
  <c r="H100" i="11"/>
  <c r="AC100" i="11"/>
  <c r="AC110" i="11" s="1"/>
  <c r="F102" i="11"/>
  <c r="O102" i="11"/>
  <c r="AA102" i="11"/>
  <c r="O107" i="11"/>
  <c r="AA107" i="11"/>
  <c r="AS107" i="11"/>
  <c r="BB107" i="11"/>
  <c r="AF104" i="11"/>
  <c r="H55" i="11"/>
  <c r="AR98" i="11"/>
  <c r="AR108" i="11" s="1"/>
  <c r="AI105" i="11"/>
  <c r="P102" i="11"/>
  <c r="G107" i="11"/>
  <c r="AK107" i="11"/>
  <c r="BC107" i="11"/>
  <c r="AI104" i="11"/>
  <c r="Z98" i="11"/>
  <c r="Z108" i="11" s="1"/>
  <c r="BH98" i="11"/>
  <c r="BH108" i="11" s="1"/>
  <c r="BM100" i="11"/>
  <c r="BM110" i="11" s="1"/>
  <c r="G102" i="11"/>
  <c r="AB102" i="11"/>
  <c r="AT102" i="11"/>
  <c r="BC102" i="11"/>
  <c r="AB107" i="11"/>
  <c r="AT107" i="11"/>
  <c r="BI98" i="11"/>
  <c r="N110" i="11"/>
  <c r="BA110" i="11"/>
  <c r="I102" i="11"/>
  <c r="R102" i="11"/>
  <c r="AD102" i="11"/>
  <c r="AM102" i="11"/>
  <c r="AV102" i="11"/>
  <c r="BE102" i="11"/>
  <c r="R107" i="11"/>
  <c r="AM107" i="11"/>
  <c r="W108" i="11"/>
  <c r="Q104" i="11"/>
  <c r="Q109" i="11" s="1"/>
  <c r="AL104" i="11"/>
  <c r="AX46" i="11"/>
  <c r="N98" i="11"/>
  <c r="BI104" i="11"/>
  <c r="BI109" i="11" s="1"/>
  <c r="AL98" i="11"/>
  <c r="AL108" i="11" s="1"/>
  <c r="BD98" i="11"/>
  <c r="BD108" i="11" s="1"/>
  <c r="AH102" i="11"/>
  <c r="AQ102" i="11"/>
  <c r="AZ102" i="11"/>
  <c r="BL102" i="11"/>
  <c r="M107" i="11"/>
  <c r="AZ107" i="11"/>
  <c r="AI27" i="11"/>
  <c r="BI99" i="11"/>
  <c r="AC104" i="11"/>
  <c r="BH44" i="11"/>
  <c r="BH46" i="11" s="1"/>
  <c r="T44" i="11"/>
  <c r="T67" i="11"/>
  <c r="AL67" i="11"/>
  <c r="Z80" i="11"/>
  <c r="W81" i="11"/>
  <c r="X82" i="11"/>
  <c r="L82" i="11"/>
  <c r="AA82" i="11"/>
  <c r="AM82" i="11"/>
  <c r="BG108" i="11"/>
  <c r="H110" i="11"/>
  <c r="AJ102" i="11"/>
  <c r="AR28" i="11"/>
  <c r="Q27" i="11"/>
  <c r="AL27" i="11"/>
  <c r="BM99" i="11"/>
  <c r="AI111" i="11"/>
  <c r="T43" i="11"/>
  <c r="AL19" i="11"/>
  <c r="BD19" i="11"/>
  <c r="T85" i="11"/>
  <c r="AL85" i="11"/>
  <c r="AR67" i="11"/>
  <c r="AP111" i="11"/>
  <c r="X111" i="11"/>
  <c r="V109" i="11"/>
  <c r="BK108" i="11"/>
  <c r="AP108" i="11"/>
  <c r="X108" i="11"/>
  <c r="AL110" i="11"/>
  <c r="BJ18" i="11"/>
  <c r="AC26" i="11"/>
  <c r="BD22" i="11"/>
  <c r="AF99" i="11"/>
  <c r="AF109" i="11" s="1"/>
  <c r="AC44" i="11"/>
  <c r="BH67" i="11"/>
  <c r="AU104" i="11"/>
  <c r="BK111" i="11"/>
  <c r="BB111" i="11"/>
  <c r="AV111" i="11"/>
  <c r="H26" i="11"/>
  <c r="AU26" i="11"/>
  <c r="AU28" i="11" s="1"/>
  <c r="AI98" i="11"/>
  <c r="AI108" i="11" s="1"/>
  <c r="BA98" i="11"/>
  <c r="BA108" i="11" s="1"/>
  <c r="H103" i="11"/>
  <c r="H108" i="11" s="1"/>
  <c r="AC103" i="11"/>
  <c r="AC108" i="11" s="1"/>
  <c r="AU103" i="11"/>
  <c r="AU108" i="11" s="1"/>
  <c r="BI103" i="11"/>
  <c r="T100" i="11"/>
  <c r="T110" i="11" s="1"/>
  <c r="AO100" i="11"/>
  <c r="AO110" i="11" s="1"/>
  <c r="J102" i="11"/>
  <c r="S102" i="11"/>
  <c r="AE102" i="11"/>
  <c r="AN102" i="11"/>
  <c r="AW16" i="11"/>
  <c r="BF102" i="11"/>
  <c r="J107" i="11"/>
  <c r="S107" i="11"/>
  <c r="AN107" i="11"/>
  <c r="AV107" i="11"/>
  <c r="BE107" i="11"/>
  <c r="BA99" i="11"/>
  <c r="AL111" i="11"/>
  <c r="AU46" i="11"/>
  <c r="BA46" i="11"/>
  <c r="BG46" i="11"/>
  <c r="AP46" i="11"/>
  <c r="H68" i="11"/>
  <c r="AI67" i="11"/>
  <c r="BM68" i="11"/>
  <c r="AF69" i="11"/>
  <c r="BI69" i="11"/>
  <c r="BK70" i="11"/>
  <c r="Q70" i="11"/>
  <c r="AF73" i="11"/>
  <c r="BI73" i="11"/>
  <c r="H79" i="11"/>
  <c r="K82" i="11"/>
  <c r="Q82" i="11"/>
  <c r="AR82" i="11"/>
  <c r="BD82" i="11"/>
  <c r="F82" i="11"/>
  <c r="BA104" i="11"/>
  <c r="AD111" i="11"/>
  <c r="AT109" i="11"/>
  <c r="J109" i="11"/>
  <c r="AV108" i="11"/>
  <c r="AD108" i="11"/>
  <c r="L108" i="11"/>
  <c r="L102" i="11"/>
  <c r="X102" i="11"/>
  <c r="AG102" i="11"/>
  <c r="AP102" i="11"/>
  <c r="AY102" i="11"/>
  <c r="BK102" i="11"/>
  <c r="L107" i="11"/>
  <c r="X107" i="11"/>
  <c r="AG107" i="11"/>
  <c r="AO15" i="11"/>
  <c r="AH46" i="11"/>
  <c r="AH133" i="11" s="1"/>
  <c r="AI61" i="11"/>
  <c r="AO61" i="11"/>
  <c r="BG61" i="11"/>
  <c r="AF85" i="11"/>
  <c r="AX85" i="11"/>
  <c r="BG104" i="11"/>
  <c r="BG109" i="11" s="1"/>
  <c r="BA13" i="11"/>
  <c r="I82" i="11"/>
  <c r="O82" i="11"/>
  <c r="AJ82" i="11"/>
  <c r="AP82" i="11"/>
  <c r="AV82" i="11"/>
  <c r="AJ111" i="11"/>
  <c r="R111" i="11"/>
  <c r="L111" i="11"/>
  <c r="AZ109" i="11"/>
  <c r="P109" i="11"/>
  <c r="BB108" i="11"/>
  <c r="AJ108" i="11"/>
  <c r="R108" i="11"/>
  <c r="AF110" i="11"/>
  <c r="AS102" i="11"/>
  <c r="BB102" i="11"/>
  <c r="AR19" i="11"/>
  <c r="Z99" i="11"/>
  <c r="BG25" i="11"/>
  <c r="BI27" i="11"/>
  <c r="BM106" i="11"/>
  <c r="BM111" i="11" s="1"/>
  <c r="Z55" i="11"/>
  <c r="H59" i="11"/>
  <c r="L61" i="11"/>
  <c r="AM70" i="11"/>
  <c r="W73" i="11"/>
  <c r="AO73" i="11"/>
  <c r="BG13" i="11"/>
  <c r="BG100" i="11"/>
  <c r="BG110" i="11" s="1"/>
  <c r="K25" i="11"/>
  <c r="K99" i="11"/>
  <c r="AX25" i="11"/>
  <c r="AX99" i="11"/>
  <c r="U107" i="11"/>
  <c r="AR104" i="11"/>
  <c r="BF121" i="11"/>
  <c r="BF109" i="11"/>
  <c r="AN121" i="11"/>
  <c r="AN109" i="11"/>
  <c r="AN118" i="11" s="1"/>
  <c r="Q108" i="11"/>
  <c r="AW107" i="11"/>
  <c r="BF107" i="11"/>
  <c r="BJ20" i="11"/>
  <c r="AF22" i="11"/>
  <c r="AX26" i="11"/>
  <c r="Z22" i="11"/>
  <c r="N99" i="11"/>
  <c r="AI25" i="11"/>
  <c r="AI99" i="11"/>
  <c r="AI109" i="11" s="1"/>
  <c r="H25" i="11"/>
  <c r="H104" i="11"/>
  <c r="W30" i="11"/>
  <c r="W99" i="11"/>
  <c r="W109" i="11" s="1"/>
  <c r="BJ31" i="11"/>
  <c r="BJ32" i="11" s="1"/>
  <c r="AN46" i="11"/>
  <c r="AN133" i="11" s="1"/>
  <c r="AV46" i="11"/>
  <c r="AC106" i="11"/>
  <c r="AC111" i="11" s="1"/>
  <c r="V107" i="11"/>
  <c r="BI60" i="11"/>
  <c r="BA61" i="11"/>
  <c r="AR73" i="11"/>
  <c r="BI110" i="11"/>
  <c r="N13" i="11"/>
  <c r="BG15" i="11"/>
  <c r="AL26" i="11"/>
  <c r="AL99" i="11"/>
  <c r="AL109" i="11" s="1"/>
  <c r="BD99" i="11"/>
  <c r="BI111" i="11"/>
  <c r="N46" i="11"/>
  <c r="T46" i="11"/>
  <c r="X46" i="11"/>
  <c r="AG46" i="11"/>
  <c r="H106" i="11"/>
  <c r="H111" i="11" s="1"/>
  <c r="AF106" i="11"/>
  <c r="AF111" i="11" s="1"/>
  <c r="AO104" i="11"/>
  <c r="AO109" i="11" s="1"/>
  <c r="AB121" i="11"/>
  <c r="AB109" i="11"/>
  <c r="AL15" i="11"/>
  <c r="U102" i="11"/>
  <c r="T99" i="11"/>
  <c r="T109" i="11" s="1"/>
  <c r="BG121" i="11"/>
  <c r="U46" i="11"/>
  <c r="AR44" i="11"/>
  <c r="L46" i="11"/>
  <c r="R46" i="11"/>
  <c r="Y46" i="11"/>
  <c r="BD46" i="11"/>
  <c r="BD91" i="11"/>
  <c r="BD104" i="11"/>
  <c r="K104" i="11"/>
  <c r="AI110" i="11"/>
  <c r="BM13" i="11"/>
  <c r="M102" i="11"/>
  <c r="Y16" i="11"/>
  <c r="K15" i="11"/>
  <c r="K107" i="11" s="1"/>
  <c r="V102" i="11"/>
  <c r="T26" i="11"/>
  <c r="AO26" i="11"/>
  <c r="BG26" i="11"/>
  <c r="AR25" i="11"/>
  <c r="AR99" i="11"/>
  <c r="BH99" i="11"/>
  <c r="T25" i="11"/>
  <c r="W38" i="11"/>
  <c r="AL44" i="11"/>
  <c r="F46" i="11"/>
  <c r="M46" i="11"/>
  <c r="S46" i="11"/>
  <c r="AA46" i="11"/>
  <c r="T106" i="11"/>
  <c r="T111" i="11" s="1"/>
  <c r="AH121" i="11"/>
  <c r="AH109" i="11"/>
  <c r="AH118" i="11" s="1"/>
  <c r="Z14" i="11"/>
  <c r="AU15" i="11"/>
  <c r="AU107" i="11" s="1"/>
  <c r="AC19" i="11"/>
  <c r="AU19" i="11"/>
  <c r="BI19" i="11"/>
  <c r="H99" i="11"/>
  <c r="H109" i="11" s="1"/>
  <c r="AC99" i="11"/>
  <c r="AC109" i="11" s="1"/>
  <c r="AU25" i="11"/>
  <c r="AU99" i="11"/>
  <c r="AU109" i="11" s="1"/>
  <c r="AO25" i="11"/>
  <c r="I28" i="11"/>
  <c r="AO111" i="11"/>
  <c r="W106" i="11"/>
  <c r="W111" i="11" s="1"/>
  <c r="BH55" i="11"/>
  <c r="BM58" i="11"/>
  <c r="M61" i="11"/>
  <c r="AH61" i="11"/>
  <c r="AZ61" i="11"/>
  <c r="L70" i="11"/>
  <c r="R70" i="11"/>
  <c r="AA70" i="11"/>
  <c r="AS70" i="11"/>
  <c r="AY70" i="11"/>
  <c r="BE70" i="11"/>
  <c r="AC73" i="11"/>
  <c r="BH79" i="11"/>
  <c r="H85" i="11"/>
  <c r="AC85" i="11"/>
  <c r="F109" i="11"/>
  <c r="AB126" i="11"/>
  <c r="BB46" i="11"/>
  <c r="BK46" i="11"/>
  <c r="BJ56" i="11"/>
  <c r="F70" i="11"/>
  <c r="H73" i="11"/>
  <c r="AD82" i="11"/>
  <c r="BB82" i="11"/>
  <c r="Y82" i="11"/>
  <c r="AF82" i="11"/>
  <c r="AL82" i="11"/>
  <c r="AX82" i="11"/>
  <c r="AI85" i="11"/>
  <c r="T69" i="11"/>
  <c r="T70" i="11" s="1"/>
  <c r="BH80" i="11"/>
  <c r="BJ77" i="11"/>
  <c r="BA85" i="11"/>
  <c r="AX104" i="11"/>
  <c r="N104" i="11"/>
  <c r="AB82" i="11"/>
  <c r="AH82" i="11"/>
  <c r="AN82" i="11"/>
  <c r="AT82" i="11"/>
  <c r="AZ82" i="11"/>
  <c r="BF82" i="11"/>
  <c r="V61" i="11"/>
  <c r="K61" i="11"/>
  <c r="Q61" i="11"/>
  <c r="AF61" i="11"/>
  <c r="AL61" i="11"/>
  <c r="AR61" i="11"/>
  <c r="AX61" i="11"/>
  <c r="BD61" i="11"/>
  <c r="BL61" i="11"/>
  <c r="N70" i="11"/>
  <c r="AD70" i="11"/>
  <c r="AU70" i="11"/>
  <c r="BA70" i="11"/>
  <c r="BG70" i="11"/>
  <c r="BL70" i="11"/>
  <c r="Z73" i="11"/>
  <c r="G82" i="11"/>
  <c r="U82" i="11"/>
  <c r="BH106" i="11"/>
  <c r="BH111" i="11" s="1"/>
  <c r="BH104" i="11"/>
  <c r="BH109" i="11" s="1"/>
  <c r="I16" i="11"/>
  <c r="P16" i="11"/>
  <c r="BL28" i="11"/>
  <c r="AA28" i="11"/>
  <c r="AJ28" i="11"/>
  <c r="BB28" i="11"/>
  <c r="P107" i="11"/>
  <c r="AE16" i="11"/>
  <c r="BI26" i="11"/>
  <c r="P28" i="11"/>
  <c r="AB28" i="11"/>
  <c r="AB131" i="11" s="1"/>
  <c r="BC28" i="11"/>
  <c r="BC131" i="11" s="1"/>
  <c r="I107" i="11"/>
  <c r="R28" i="11"/>
  <c r="AV28" i="11"/>
  <c r="AH16" i="11"/>
  <c r="AE28" i="11"/>
  <c r="AE131" i="11" s="1"/>
  <c r="AN28" i="11"/>
  <c r="AN131" i="11" s="1"/>
  <c r="AW28" i="11"/>
  <c r="AW131" i="11" s="1"/>
  <c r="AE107" i="11"/>
  <c r="AW102" i="11"/>
  <c r="AK102" i="11"/>
  <c r="Y102" i="11"/>
  <c r="AO13" i="11"/>
  <c r="T19" i="11"/>
  <c r="AF26" i="11"/>
  <c r="M28" i="11"/>
  <c r="BH43" i="11"/>
  <c r="AJ46" i="11"/>
  <c r="AS46" i="11"/>
  <c r="AY46" i="11"/>
  <c r="AC68" i="11"/>
  <c r="BH68" i="11"/>
  <c r="BH64" i="11"/>
  <c r="K70" i="11"/>
  <c r="BJ74" i="11"/>
  <c r="BJ80" i="11" s="1"/>
  <c r="W79" i="11"/>
  <c r="W80" i="11"/>
  <c r="AY82" i="11"/>
  <c r="Q15" i="11"/>
  <c r="BI28" i="11"/>
  <c r="AW46" i="11"/>
  <c r="AW133" i="11" s="1"/>
  <c r="BC46" i="11"/>
  <c r="BC133" i="11" s="1"/>
  <c r="AC67" i="11"/>
  <c r="AU85" i="11"/>
  <c r="AC15" i="11"/>
  <c r="M16" i="11"/>
  <c r="BJ17" i="11"/>
  <c r="BN17" i="11" s="1"/>
  <c r="X28" i="11"/>
  <c r="AQ46" i="11"/>
  <c r="AQ133" i="11" s="1"/>
  <c r="BL46" i="11"/>
  <c r="W58" i="11"/>
  <c r="BJ62" i="11"/>
  <c r="Z68" i="11"/>
  <c r="BN77" i="11"/>
  <c r="BM79" i="11"/>
  <c r="AJ118" i="11"/>
  <c r="BM10" i="11"/>
  <c r="AR15" i="11"/>
  <c r="AX15" i="11"/>
  <c r="AX107" i="11" s="1"/>
  <c r="BM67" i="11"/>
  <c r="BI76" i="11"/>
  <c r="J16" i="11"/>
  <c r="BI14" i="11"/>
  <c r="H15" i="11"/>
  <c r="AF15" i="11"/>
  <c r="BH22" i="11"/>
  <c r="AX22" i="11"/>
  <c r="AK28" i="11"/>
  <c r="AK130" i="11" s="1"/>
  <c r="AT28" i="11"/>
  <c r="AT131" i="11" s="1"/>
  <c r="AR32" i="11"/>
  <c r="K32" i="11"/>
  <c r="Z15" i="11"/>
  <c r="AI19" i="11"/>
  <c r="BA19" i="11"/>
  <c r="H19" i="11"/>
  <c r="K19" i="11"/>
  <c r="AO22" i="11"/>
  <c r="Q22" i="11"/>
  <c r="AR22" i="11"/>
  <c r="AD28" i="11"/>
  <c r="AM28" i="11"/>
  <c r="AC45" i="11"/>
  <c r="AC46" i="11" s="1"/>
  <c r="AC43" i="11"/>
  <c r="Z52" i="11"/>
  <c r="BH59" i="11"/>
  <c r="BH61" i="11" s="1"/>
  <c r="J61" i="11"/>
  <c r="P61" i="11"/>
  <c r="AW61" i="11"/>
  <c r="H67" i="11"/>
  <c r="AF67" i="11"/>
  <c r="J70" i="11"/>
  <c r="P70" i="11"/>
  <c r="X70" i="11"/>
  <c r="AG70" i="11"/>
  <c r="AP70" i="11"/>
  <c r="N82" i="11"/>
  <c r="H60" i="11"/>
  <c r="BH69" i="11"/>
  <c r="BH70" i="11" s="1"/>
  <c r="BD70" i="11"/>
  <c r="AB118" i="11"/>
  <c r="AI13" i="11"/>
  <c r="AP16" i="11"/>
  <c r="H27" i="11"/>
  <c r="H28" i="11" s="1"/>
  <c r="AC22" i="11"/>
  <c r="BI22" i="11"/>
  <c r="K22" i="11"/>
  <c r="AG28" i="11"/>
  <c r="Y28" i="11"/>
  <c r="AH28" i="11"/>
  <c r="AP28" i="11"/>
  <c r="BJ35" i="11"/>
  <c r="BJ36" i="11" s="1"/>
  <c r="BM43" i="11"/>
  <c r="I46" i="11"/>
  <c r="O46" i="11"/>
  <c r="AD46" i="11"/>
  <c r="AL45" i="11"/>
  <c r="AT46" i="11"/>
  <c r="AT133" i="11" s="1"/>
  <c r="T52" i="11"/>
  <c r="BI52" i="11"/>
  <c r="W59" i="11"/>
  <c r="Z58" i="11"/>
  <c r="T73" i="11"/>
  <c r="AL73" i="11"/>
  <c r="BM73" i="11"/>
  <c r="BI80" i="11"/>
  <c r="R82" i="11"/>
  <c r="AG82" i="11"/>
  <c r="AS82" i="11"/>
  <c r="BE82" i="11"/>
  <c r="N85" i="11"/>
  <c r="K46" i="11"/>
  <c r="Q46" i="11"/>
  <c r="AX70" i="11"/>
  <c r="AK118" i="11"/>
  <c r="BD15" i="11"/>
  <c r="BD107" i="11" s="1"/>
  <c r="Z19" i="11"/>
  <c r="BH19" i="11"/>
  <c r="AX28" i="11"/>
  <c r="Z25" i="11"/>
  <c r="BI25" i="11"/>
  <c r="G28" i="11"/>
  <c r="O28" i="11"/>
  <c r="AQ28" i="11"/>
  <c r="AQ131" i="11" s="1"/>
  <c r="AZ28" i="11"/>
  <c r="AZ131" i="11" s="1"/>
  <c r="AL43" i="11"/>
  <c r="J46" i="11"/>
  <c r="AM46" i="11"/>
  <c r="W52" i="11"/>
  <c r="BM52" i="11"/>
  <c r="Z59" i="11"/>
  <c r="U70" i="11"/>
  <c r="BJ72" i="11"/>
  <c r="M82" i="11"/>
  <c r="S82" i="11"/>
  <c r="BD85" i="11"/>
  <c r="BJ86" i="11"/>
  <c r="BJ87" i="11" s="1"/>
  <c r="AZ46" i="11"/>
  <c r="AZ133" i="11" s="1"/>
  <c r="BF46" i="11"/>
  <c r="BI59" i="11"/>
  <c r="BI61" i="11" s="1"/>
  <c r="BH58" i="11"/>
  <c r="AN61" i="11"/>
  <c r="AT61" i="11"/>
  <c r="BF61" i="11"/>
  <c r="G61" i="11"/>
  <c r="N61" i="11"/>
  <c r="U61" i="11"/>
  <c r="AC61" i="11"/>
  <c r="AU61" i="11"/>
  <c r="AF64" i="11"/>
  <c r="BI68" i="11"/>
  <c r="BI70" i="11" s="1"/>
  <c r="BK82" i="11"/>
  <c r="W85" i="11"/>
  <c r="AO85" i="11"/>
  <c r="BH85" i="11"/>
  <c r="BJ90" i="11"/>
  <c r="BJ91" i="11" s="1"/>
  <c r="F108" i="11"/>
  <c r="AM118" i="11"/>
  <c r="F111" i="11"/>
  <c r="P46" i="11"/>
  <c r="V46" i="11"/>
  <c r="AE46" i="11"/>
  <c r="AE133" i="11" s="1"/>
  <c r="N52" i="11"/>
  <c r="T59" i="11"/>
  <c r="BI58" i="11"/>
  <c r="I61" i="11"/>
  <c r="O61" i="11"/>
  <c r="AD61" i="11"/>
  <c r="AJ61" i="11"/>
  <c r="AP61" i="11"/>
  <c r="AV61" i="11"/>
  <c r="BB61" i="11"/>
  <c r="AI68" i="11"/>
  <c r="W68" i="11"/>
  <c r="AO68" i="11"/>
  <c r="AF68" i="11"/>
  <c r="I70" i="11"/>
  <c r="O70" i="11"/>
  <c r="V70" i="11"/>
  <c r="AN70" i="11"/>
  <c r="AV70" i="11"/>
  <c r="BB70" i="11"/>
  <c r="AC82" i="11"/>
  <c r="AI82" i="11"/>
  <c r="AO82" i="11"/>
  <c r="AU82" i="11"/>
  <c r="BA82" i="11"/>
  <c r="BG82" i="11"/>
  <c r="J82" i="11"/>
  <c r="P82" i="11"/>
  <c r="AE82" i="11"/>
  <c r="AK82" i="11"/>
  <c r="AQ82" i="11"/>
  <c r="AW82" i="11"/>
  <c r="BC82" i="11"/>
  <c r="BL82" i="11"/>
  <c r="BM85" i="11"/>
  <c r="Z85" i="11"/>
  <c r="AR85" i="11"/>
  <c r="BI85" i="11"/>
  <c r="BD25" i="11"/>
  <c r="Q26" i="11"/>
  <c r="BJ41" i="11"/>
  <c r="BJ101" i="11" s="1"/>
  <c r="BJ66" i="11"/>
  <c r="W67" i="11"/>
  <c r="AO67" i="11"/>
  <c r="Q14" i="11"/>
  <c r="AL14" i="11"/>
  <c r="BD14" i="11"/>
  <c r="K13" i="11"/>
  <c r="Q13" i="11"/>
  <c r="Z13" i="11"/>
  <c r="AF13" i="11"/>
  <c r="AL13" i="11"/>
  <c r="AR13" i="11"/>
  <c r="AX13" i="11"/>
  <c r="BD13" i="11"/>
  <c r="BH14" i="11"/>
  <c r="AQ16" i="11"/>
  <c r="AX14" i="11"/>
  <c r="AX102" i="11" s="1"/>
  <c r="AV16" i="11"/>
  <c r="AL28" i="11"/>
  <c r="AL22" i="11"/>
  <c r="K26" i="11"/>
  <c r="K28" i="11" s="1"/>
  <c r="J28" i="11"/>
  <c r="BM30" i="11"/>
  <c r="BN35" i="11"/>
  <c r="Z43" i="11"/>
  <c r="AF43" i="11"/>
  <c r="T14" i="11"/>
  <c r="AO14" i="11"/>
  <c r="BG14" i="11"/>
  <c r="BG16" i="11" s="1"/>
  <c r="H10" i="11"/>
  <c r="N10" i="11"/>
  <c r="T10" i="11"/>
  <c r="AC10" i="11"/>
  <c r="AI10" i="11"/>
  <c r="AO10" i="11"/>
  <c r="AU10" i="11"/>
  <c r="BA10" i="11"/>
  <c r="BG10" i="11"/>
  <c r="AJ16" i="11"/>
  <c r="AR14" i="11"/>
  <c r="G16" i="11"/>
  <c r="S16" i="11"/>
  <c r="AB16" i="11"/>
  <c r="AT16" i="11"/>
  <c r="AT130" i="11" s="1"/>
  <c r="BF16" i="11"/>
  <c r="AZ16" i="11"/>
  <c r="W19" i="11"/>
  <c r="AO19" i="11"/>
  <c r="BG19" i="11"/>
  <c r="T27" i="11"/>
  <c r="T22" i="11"/>
  <c r="BG27" i="11"/>
  <c r="BG28" i="11" s="1"/>
  <c r="BG22" i="11"/>
  <c r="BD26" i="11"/>
  <c r="BD28" i="11" s="1"/>
  <c r="AO27" i="11"/>
  <c r="AO28" i="11" s="1"/>
  <c r="BE28" i="11"/>
  <c r="BJ33" i="11"/>
  <c r="BJ34" i="11" s="1"/>
  <c r="Z40" i="11"/>
  <c r="BJ39" i="11"/>
  <c r="BN39" i="11" s="1"/>
  <c r="AI43" i="11"/>
  <c r="Z44" i="11"/>
  <c r="Z46" i="11" s="1"/>
  <c r="AF44" i="11"/>
  <c r="AF46" i="11" s="1"/>
  <c r="BJ9" i="11"/>
  <c r="BN9" i="11" s="1"/>
  <c r="BH10" i="11"/>
  <c r="K14" i="11"/>
  <c r="N15" i="11"/>
  <c r="T15" i="11"/>
  <c r="AI15" i="11"/>
  <c r="BA15" i="11"/>
  <c r="BA107" i="11" s="1"/>
  <c r="AN16" i="11"/>
  <c r="BB16" i="11"/>
  <c r="N26" i="11"/>
  <c r="N28" i="11" s="1"/>
  <c r="N22" i="11"/>
  <c r="AI26" i="11"/>
  <c r="AI28" i="11" s="1"/>
  <c r="AI22" i="11"/>
  <c r="BA26" i="11"/>
  <c r="BA28" i="11" s="1"/>
  <c r="BA22" i="11"/>
  <c r="BM26" i="11"/>
  <c r="BM22" i="11"/>
  <c r="BN20" i="11"/>
  <c r="H44" i="11"/>
  <c r="H46" i="11" s="1"/>
  <c r="H14" i="11"/>
  <c r="AC14" i="11"/>
  <c r="AC102" i="11" s="1"/>
  <c r="AU14" i="11"/>
  <c r="BM15" i="11"/>
  <c r="BI10" i="11"/>
  <c r="BI13" i="11"/>
  <c r="H13" i="11"/>
  <c r="T13" i="11"/>
  <c r="AC13" i="11"/>
  <c r="AU13" i="11"/>
  <c r="AD16" i="11"/>
  <c r="BC16" i="11"/>
  <c r="AC25" i="11"/>
  <c r="BJ24" i="11"/>
  <c r="BN24" i="11" s="1"/>
  <c r="BH27" i="11"/>
  <c r="W45" i="11"/>
  <c r="BJ42" i="11"/>
  <c r="W43" i="11"/>
  <c r="AO45" i="11"/>
  <c r="AO43" i="11"/>
  <c r="BI55" i="11"/>
  <c r="BJ8" i="11"/>
  <c r="K10" i="11"/>
  <c r="Q10" i="11"/>
  <c r="Z10" i="11"/>
  <c r="AF10" i="11"/>
  <c r="AL10" i="11"/>
  <c r="AR10" i="11"/>
  <c r="AX10" i="11"/>
  <c r="BD10" i="11"/>
  <c r="BJ11" i="11"/>
  <c r="BJ12" i="11"/>
  <c r="BH13" i="11"/>
  <c r="AF14" i="11"/>
  <c r="AF102" i="11" s="1"/>
  <c r="BK16" i="11"/>
  <c r="O16" i="11"/>
  <c r="BM19" i="11"/>
  <c r="BN18" i="11"/>
  <c r="N25" i="11"/>
  <c r="BA25" i="11"/>
  <c r="AF25" i="11"/>
  <c r="BM25" i="11"/>
  <c r="BM27" i="11"/>
  <c r="BI44" i="11"/>
  <c r="AR45" i="11"/>
  <c r="AR46" i="11" s="1"/>
  <c r="AR43" i="11"/>
  <c r="Z79" i="11"/>
  <c r="BJ78" i="11"/>
  <c r="BJ96" i="11"/>
  <c r="N14" i="11"/>
  <c r="N102" i="11" s="1"/>
  <c r="AI14" i="11"/>
  <c r="BA14" i="11"/>
  <c r="BM14" i="11"/>
  <c r="F107" i="11"/>
  <c r="F16" i="11"/>
  <c r="L16" i="11"/>
  <c r="L112" i="11" s="1"/>
  <c r="R16" i="11"/>
  <c r="AA16" i="11"/>
  <c r="AG16" i="11"/>
  <c r="AM16" i="11"/>
  <c r="AS16" i="11"/>
  <c r="AY16" i="11"/>
  <c r="BE16" i="11"/>
  <c r="BL16" i="11"/>
  <c r="Z27" i="11"/>
  <c r="Z28" i="11" s="1"/>
  <c r="Q25" i="11"/>
  <c r="AL25" i="11"/>
  <c r="S28" i="11"/>
  <c r="AC27" i="11"/>
  <c r="AC28" i="11" s="1"/>
  <c r="BF28" i="11"/>
  <c r="BJ37" i="11"/>
  <c r="BH40" i="11"/>
  <c r="G46" i="11"/>
  <c r="AB46" i="11"/>
  <c r="AB133" i="11" s="1"/>
  <c r="AK46" i="11"/>
  <c r="AK133" i="11" s="1"/>
  <c r="BM60" i="11"/>
  <c r="BM55" i="11"/>
  <c r="X61" i="11"/>
  <c r="AE61" i="11"/>
  <c r="AK61" i="11"/>
  <c r="AQ61" i="11"/>
  <c r="BN72" i="11"/>
  <c r="Z81" i="11"/>
  <c r="Z76" i="11"/>
  <c r="BJ75" i="11"/>
  <c r="BN75" i="11" s="1"/>
  <c r="BJ83" i="11"/>
  <c r="BN83" i="11" s="1"/>
  <c r="K85" i="11"/>
  <c r="BN86" i="11"/>
  <c r="BN87" i="11" s="1"/>
  <c r="H22" i="11"/>
  <c r="AU22" i="11"/>
  <c r="BM34" i="11"/>
  <c r="BI45" i="11"/>
  <c r="BI43" i="11"/>
  <c r="H43" i="11"/>
  <c r="W44" i="11"/>
  <c r="AI44" i="11"/>
  <c r="AO44" i="11"/>
  <c r="BJ54" i="11"/>
  <c r="T60" i="11"/>
  <c r="T61" i="11" s="1"/>
  <c r="T55" i="11"/>
  <c r="H58" i="11"/>
  <c r="Y61" i="11"/>
  <c r="H69" i="11"/>
  <c r="H70" i="11" s="1"/>
  <c r="H64" i="11"/>
  <c r="AI69" i="11"/>
  <c r="AI64" i="11"/>
  <c r="BJ63" i="11"/>
  <c r="T64" i="11"/>
  <c r="AE70" i="11"/>
  <c r="BH81" i="11"/>
  <c r="BH76" i="11"/>
  <c r="AF27" i="11"/>
  <c r="AF28" i="11" s="1"/>
  <c r="BJ21" i="11"/>
  <c r="BH26" i="11"/>
  <c r="AI45" i="11"/>
  <c r="W60" i="11"/>
  <c r="W61" i="11" s="1"/>
  <c r="W55" i="11"/>
  <c r="R61" i="11"/>
  <c r="AL69" i="11"/>
  <c r="AL70" i="11" s="1"/>
  <c r="AL64" i="11"/>
  <c r="BM69" i="11"/>
  <c r="BM64" i="11"/>
  <c r="AW70" i="11"/>
  <c r="BC70" i="11"/>
  <c r="BH15" i="11"/>
  <c r="X16" i="11"/>
  <c r="BJ23" i="11"/>
  <c r="BJ29" i="11"/>
  <c r="BJ30" i="11" s="1"/>
  <c r="BM40" i="11"/>
  <c r="BJ47" i="11"/>
  <c r="BJ48" i="11" s="1"/>
  <c r="K48" i="11"/>
  <c r="Z60" i="11"/>
  <c r="BN56" i="11"/>
  <c r="AR89" i="11"/>
  <c r="BI15" i="11"/>
  <c r="H52" i="11"/>
  <c r="AF52" i="11"/>
  <c r="BJ53" i="11"/>
  <c r="W69" i="11"/>
  <c r="W70" i="11" s="1"/>
  <c r="W64" i="11"/>
  <c r="AO69" i="11"/>
  <c r="AO64" i="11"/>
  <c r="BJ65" i="11"/>
  <c r="Y70" i="11"/>
  <c r="AH70" i="11"/>
  <c r="AQ70" i="11"/>
  <c r="BH73" i="11"/>
  <c r="BM80" i="11"/>
  <c r="BM59" i="11"/>
  <c r="AA61" i="11"/>
  <c r="AG61" i="11"/>
  <c r="AM61" i="11"/>
  <c r="AS61" i="11"/>
  <c r="AY61" i="11"/>
  <c r="BE61" i="11"/>
  <c r="BK61" i="11"/>
  <c r="Z69" i="11"/>
  <c r="Z64" i="11"/>
  <c r="AR69" i="11"/>
  <c r="AR70" i="11" s="1"/>
  <c r="AR64" i="11"/>
  <c r="H81" i="11"/>
  <c r="H82" i="11" s="1"/>
  <c r="H76" i="11"/>
  <c r="BI81" i="11"/>
  <c r="BI79" i="11"/>
  <c r="BJ50" i="11"/>
  <c r="BN50" i="11" s="1"/>
  <c r="BJ51" i="11"/>
  <c r="BJ57" i="11"/>
  <c r="BJ58" i="11" s="1"/>
  <c r="T58" i="11"/>
  <c r="AC69" i="11"/>
  <c r="AC70" i="11" s="1"/>
  <c r="AC64" i="11"/>
  <c r="BI64" i="11"/>
  <c r="BI67" i="11"/>
  <c r="M70" i="11"/>
  <c r="S70" i="11"/>
  <c r="AB70" i="11"/>
  <c r="AK70" i="11"/>
  <c r="AT70" i="11"/>
  <c r="AZ70" i="11"/>
  <c r="BF70" i="11"/>
  <c r="T81" i="11"/>
  <c r="T76" i="11"/>
  <c r="BM81" i="11"/>
  <c r="BM76" i="11"/>
  <c r="BJ49" i="11"/>
  <c r="BN49" i="11" s="1"/>
  <c r="BN62" i="11"/>
  <c r="G70" i="11"/>
  <c r="BJ71" i="11"/>
  <c r="W82" i="11"/>
  <c r="V82" i="11"/>
  <c r="BH91" i="11"/>
  <c r="BK90" i="11"/>
  <c r="BK104" i="11" s="1"/>
  <c r="BK109" i="11" s="1"/>
  <c r="W76" i="11"/>
  <c r="BJ84" i="11"/>
  <c r="BJ94" i="11"/>
  <c r="BJ95" i="11" s="1"/>
  <c r="BJ88" i="11"/>
  <c r="BJ92" i="11"/>
  <c r="Y118" i="11"/>
  <c r="AE118" i="11"/>
  <c r="F110" i="11"/>
  <c r="AQ130" i="11" l="1"/>
  <c r="AO70" i="11"/>
  <c r="AB130" i="11"/>
  <c r="T102" i="11"/>
  <c r="Q28" i="11"/>
  <c r="Z109" i="11"/>
  <c r="N108" i="11"/>
  <c r="AT132" i="11"/>
  <c r="BC132" i="11"/>
  <c r="T82" i="11"/>
  <c r="BH82" i="11"/>
  <c r="BN31" i="11"/>
  <c r="Z82" i="11"/>
  <c r="BL112" i="11"/>
  <c r="AN112" i="11"/>
  <c r="AN130" i="11"/>
  <c r="T28" i="11"/>
  <c r="AZ130" i="11"/>
  <c r="AL46" i="11"/>
  <c r="AN132" i="11"/>
  <c r="AW132" i="11"/>
  <c r="AK131" i="11"/>
  <c r="AA131" i="11" s="1"/>
  <c r="BM70" i="11"/>
  <c r="AA133" i="11"/>
  <c r="BC130" i="11"/>
  <c r="Q107" i="11"/>
  <c r="AH130" i="11"/>
  <c r="AE130" i="11"/>
  <c r="AW130" i="11"/>
  <c r="AH132" i="11"/>
  <c r="AA132" i="11" s="1"/>
  <c r="AK132" i="11"/>
  <c r="AQ132" i="11"/>
  <c r="AZ132" i="11"/>
  <c r="BI108" i="11"/>
  <c r="X112" i="11"/>
  <c r="O112" i="11"/>
  <c r="AJ112" i="11"/>
  <c r="AF70" i="11"/>
  <c r="BA102" i="11"/>
  <c r="AD112" i="11"/>
  <c r="BJ98" i="11"/>
  <c r="AU102" i="11"/>
  <c r="N107" i="11"/>
  <c r="H61" i="11"/>
  <c r="BN74" i="11"/>
  <c r="BN80" i="11" s="1"/>
  <c r="F112" i="11"/>
  <c r="R112" i="11"/>
  <c r="BE112" i="11"/>
  <c r="AY112" i="11"/>
  <c r="BD109" i="11"/>
  <c r="BH107" i="11"/>
  <c r="BI107" i="11"/>
  <c r="U112" i="11"/>
  <c r="V112" i="11"/>
  <c r="BG112" i="11"/>
  <c r="AW112" i="11"/>
  <c r="AR109" i="11"/>
  <c r="BA109" i="11"/>
  <c r="AI102" i="11"/>
  <c r="BC112" i="11"/>
  <c r="H107" i="11"/>
  <c r="AR107" i="11"/>
  <c r="M112" i="11"/>
  <c r="I112" i="11"/>
  <c r="BJ106" i="11"/>
  <c r="BJ111" i="11" s="1"/>
  <c r="AI107" i="11"/>
  <c r="AT112" i="11"/>
  <c r="Z102" i="11"/>
  <c r="AS112" i="11"/>
  <c r="T107" i="11"/>
  <c r="AB112" i="11"/>
  <c r="AK112" i="11"/>
  <c r="AL107" i="11"/>
  <c r="AM112" i="11"/>
  <c r="BJ105" i="11"/>
  <c r="AV112" i="11"/>
  <c r="Y112" i="11"/>
  <c r="AX109" i="11"/>
  <c r="AG112" i="11"/>
  <c r="BM102" i="11"/>
  <c r="BJ100" i="11"/>
  <c r="BJ110" i="11" s="1"/>
  <c r="BJ104" i="11"/>
  <c r="BB112" i="11"/>
  <c r="W102" i="11"/>
  <c r="G112" i="11"/>
  <c r="BG102" i="11"/>
  <c r="AA112" i="11"/>
  <c r="H102" i="11"/>
  <c r="AZ112" i="11"/>
  <c r="AO102" i="11"/>
  <c r="AQ112" i="11"/>
  <c r="W107" i="11"/>
  <c r="N109" i="11"/>
  <c r="K109" i="11"/>
  <c r="K16" i="11"/>
  <c r="K112" i="11" s="1"/>
  <c r="K102" i="11"/>
  <c r="S112" i="11"/>
  <c r="BD102" i="11"/>
  <c r="AL16" i="11"/>
  <c r="AL112" i="11" s="1"/>
  <c r="AL102" i="11"/>
  <c r="BI102" i="11"/>
  <c r="AC107" i="11"/>
  <c r="BJ103" i="11"/>
  <c r="AR16" i="11"/>
  <c r="AR112" i="11" s="1"/>
  <c r="AR102" i="11"/>
  <c r="Q102" i="11"/>
  <c r="J112" i="11"/>
  <c r="AH112" i="11"/>
  <c r="BF112" i="11"/>
  <c r="BH102" i="11"/>
  <c r="AO107" i="11"/>
  <c r="BG107" i="11"/>
  <c r="AP112" i="11"/>
  <c r="Z16" i="11"/>
  <c r="Z107" i="11"/>
  <c r="AE112" i="11"/>
  <c r="BN23" i="11"/>
  <c r="BJ99" i="11"/>
  <c r="AF107" i="11"/>
  <c r="P112" i="11"/>
  <c r="BJ27" i="11"/>
  <c r="BN27" i="11" s="1"/>
  <c r="AO46" i="11"/>
  <c r="AC16" i="11"/>
  <c r="AC112" i="11" s="1"/>
  <c r="AI70" i="11"/>
  <c r="BI82" i="11"/>
  <c r="Z70" i="11"/>
  <c r="BJ15" i="11"/>
  <c r="BN29" i="11"/>
  <c r="BN30" i="11" s="1"/>
  <c r="BO30" i="11" s="1"/>
  <c r="BJ19" i="11"/>
  <c r="Z61" i="11"/>
  <c r="BI46" i="11"/>
  <c r="BN53" i="11"/>
  <c r="BN59" i="11" s="1"/>
  <c r="BJ59" i="11"/>
  <c r="BJ22" i="11"/>
  <c r="BN21" i="11"/>
  <c r="BN22" i="11" s="1"/>
  <c r="BJ97" i="11"/>
  <c r="BN96" i="11"/>
  <c r="BN97" i="11" s="1"/>
  <c r="BM28" i="11"/>
  <c r="BM16" i="11"/>
  <c r="AI16" i="11"/>
  <c r="BJ52" i="11"/>
  <c r="BN65" i="11"/>
  <c r="BN68" i="11" s="1"/>
  <c r="BJ68" i="11"/>
  <c r="BI16" i="11"/>
  <c r="AI46" i="11"/>
  <c r="BM61" i="11"/>
  <c r="BJ79" i="11"/>
  <c r="BN78" i="11"/>
  <c r="BN79" i="11" s="1"/>
  <c r="BN8" i="11"/>
  <c r="BD16" i="11"/>
  <c r="BD112" i="11" s="1"/>
  <c r="BM90" i="11"/>
  <c r="BM104" i="11" s="1"/>
  <c r="BM109" i="11" s="1"/>
  <c r="BK91" i="11"/>
  <c r="BK107" i="11" s="1"/>
  <c r="BN71" i="11"/>
  <c r="BN73" i="11" s="1"/>
  <c r="BJ73" i="11"/>
  <c r="BN94" i="11"/>
  <c r="BN95" i="11" s="1"/>
  <c r="BH16" i="11"/>
  <c r="BJ69" i="11"/>
  <c r="BJ64" i="11"/>
  <c r="BN37" i="11"/>
  <c r="BN38" i="11" s="1"/>
  <c r="BJ38" i="11"/>
  <c r="BN12" i="11"/>
  <c r="BJ13" i="11"/>
  <c r="BN57" i="11"/>
  <c r="BN58" i="11" s="1"/>
  <c r="BJ45" i="11"/>
  <c r="BJ43" i="11"/>
  <c r="BN42" i="11"/>
  <c r="AU16" i="11"/>
  <c r="AU112" i="11" s="1"/>
  <c r="BJ14" i="11"/>
  <c r="BN66" i="11"/>
  <c r="BJ67" i="11"/>
  <c r="BJ89" i="11"/>
  <c r="BN88" i="11"/>
  <c r="BN89" i="11" s="1"/>
  <c r="BN40" i="11"/>
  <c r="BN63" i="11"/>
  <c r="BJ81" i="11"/>
  <c r="BJ82" i="11" s="1"/>
  <c r="BJ76" i="11"/>
  <c r="BN11" i="11"/>
  <c r="W46" i="11"/>
  <c r="W112" i="11" s="1"/>
  <c r="T16" i="11"/>
  <c r="BN36" i="11"/>
  <c r="BO36" i="11" s="1"/>
  <c r="BO35" i="11"/>
  <c r="BJ26" i="11"/>
  <c r="BN26" i="11" s="1"/>
  <c r="BN41" i="11"/>
  <c r="BN101" i="11" s="1"/>
  <c r="AX16" i="11"/>
  <c r="AX112" i="11" s="1"/>
  <c r="BJ85" i="11"/>
  <c r="BN84" i="11"/>
  <c r="BN85" i="11" s="1"/>
  <c r="BN51" i="11"/>
  <c r="BN47" i="11"/>
  <c r="BN32" i="11"/>
  <c r="BO32" i="11" s="1"/>
  <c r="BO31" i="11"/>
  <c r="BN19" i="11"/>
  <c r="BH28" i="11"/>
  <c r="AO16" i="11"/>
  <c r="BA16" i="11"/>
  <c r="BA112" i="11" s="1"/>
  <c r="N16" i="11"/>
  <c r="N112" i="11" s="1"/>
  <c r="BJ40" i="11"/>
  <c r="BJ44" i="11"/>
  <c r="BN33" i="11"/>
  <c r="Q16" i="11"/>
  <c r="Q112" i="11" s="1"/>
  <c r="BJ93" i="11"/>
  <c r="BN92" i="11"/>
  <c r="BN93" i="11" s="1"/>
  <c r="BM82" i="11"/>
  <c r="BJ60" i="11"/>
  <c r="BN54" i="11"/>
  <c r="BJ55" i="11"/>
  <c r="BO29" i="11"/>
  <c r="BN25" i="11"/>
  <c r="BJ25" i="11"/>
  <c r="BJ10" i="11"/>
  <c r="AF16" i="11"/>
  <c r="H16" i="11"/>
  <c r="H112" i="11" s="1"/>
  <c r="BN76" i="11" l="1"/>
  <c r="T112" i="11"/>
  <c r="AF112" i="11"/>
  <c r="AO112" i="11"/>
  <c r="BN98" i="11"/>
  <c r="AA136" i="11"/>
  <c r="AA130" i="11"/>
  <c r="AA135" i="11" s="1"/>
  <c r="BJ108" i="11"/>
  <c r="BN10" i="11"/>
  <c r="AI112" i="11"/>
  <c r="BN100" i="11"/>
  <c r="BJ109" i="11"/>
  <c r="BN99" i="11"/>
  <c r="BH112" i="11"/>
  <c r="BI112" i="11"/>
  <c r="BN105" i="11"/>
  <c r="Z112" i="11"/>
  <c r="BK112" i="11"/>
  <c r="BN106" i="11"/>
  <c r="BN111" i="11" s="1"/>
  <c r="BJ28" i="11"/>
  <c r="BN15" i="11"/>
  <c r="BJ107" i="11"/>
  <c r="BN103" i="11"/>
  <c r="BN108" i="11" s="1"/>
  <c r="BN14" i="11"/>
  <c r="BJ102" i="11"/>
  <c r="BJ16" i="11"/>
  <c r="BN67" i="11"/>
  <c r="BN69" i="11"/>
  <c r="BN70" i="11" s="1"/>
  <c r="BN64" i="11"/>
  <c r="BJ46" i="11"/>
  <c r="BM91" i="11"/>
  <c r="BM107" i="11" s="1"/>
  <c r="BN90" i="11"/>
  <c r="BN91" i="11" s="1"/>
  <c r="BN81" i="11"/>
  <c r="BN82" i="11" s="1"/>
  <c r="BN34" i="11"/>
  <c r="BO34" i="11" s="1"/>
  <c r="BO33" i="11"/>
  <c r="BN48" i="11"/>
  <c r="BO48" i="11" s="1"/>
  <c r="BO47" i="11"/>
  <c r="BN13" i="11"/>
  <c r="BN28" i="11"/>
  <c r="BN55" i="11"/>
  <c r="BN60" i="11"/>
  <c r="BN61" i="11" s="1"/>
  <c r="BN44" i="11"/>
  <c r="BJ61" i="11"/>
  <c r="BN52" i="11"/>
  <c r="BN45" i="11"/>
  <c r="BN43" i="11"/>
  <c r="BJ70" i="11"/>
  <c r="BN110" i="11" l="1"/>
  <c r="BM112" i="11"/>
  <c r="BN16" i="11"/>
  <c r="BN104" i="11"/>
  <c r="BN109" i="11" s="1"/>
  <c r="BJ112" i="11"/>
  <c r="BN107" i="11"/>
  <c r="BN102" i="11"/>
  <c r="BN46" i="11"/>
  <c r="BN112" i="11" l="1"/>
  <c r="Z32" i="9" l="1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Z15" i="9"/>
  <c r="Z18" i="9" s="1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D18" i="9" l="1"/>
  <c r="J18" i="9"/>
  <c r="P18" i="9"/>
  <c r="G18" i="9"/>
  <c r="M18" i="9"/>
  <c r="S18" i="9"/>
  <c r="Y18" i="9"/>
  <c r="N18" i="9"/>
  <c r="O18" i="9"/>
  <c r="V18" i="9"/>
  <c r="I18" i="9"/>
  <c r="U18" i="9"/>
  <c r="E18" i="9"/>
  <c r="K18" i="9"/>
  <c r="Q18" i="9"/>
  <c r="W18" i="9"/>
  <c r="F18" i="9"/>
  <c r="L18" i="9"/>
  <c r="R18" i="9"/>
  <c r="X18" i="9"/>
  <c r="H18" i="9"/>
  <c r="T18" i="9"/>
</calcChain>
</file>

<file path=xl/sharedStrings.xml><?xml version="1.0" encoding="utf-8"?>
<sst xmlns="http://schemas.openxmlformats.org/spreadsheetml/2006/main" count="294" uniqueCount="100">
  <si>
    <t>Lp.</t>
  </si>
  <si>
    <t>Zmiana</t>
  </si>
  <si>
    <t>Podkarpacki Regionalny Fundusz Filmowy - wsparcie produkcji filmowej</t>
  </si>
  <si>
    <t>Opracowanie kompleksowej dokumentacji projektowej dla inwestycji: Rozbudowa i przebudowa budynku WDK w Rzeszowie wraz z zagospodarowaniem skweru im. G. Gęsickiej i budową parkingów od strony południowej</t>
  </si>
  <si>
    <t>Pomoc Techniczna FEP 2021-2027 (EFRR)</t>
  </si>
  <si>
    <t>Pomoc Techniczna FEP 2021-2027 (EFS+)</t>
  </si>
  <si>
    <t xml:space="preserve">Inne </t>
  </si>
  <si>
    <t>Utrzymanie podkarpackiego centrum nauki</t>
  </si>
  <si>
    <t>Wyszczególnienie</t>
  </si>
  <si>
    <t>Opracowanie pełnobranżowej dokumentacji projektowej parkingu wielopoziomowego dla potrzeb Wojewódzkiego Urzędu Pracy w Rzeszowie i pozostałych jednostek organizacyjnych Województwa Podkarpackiego, wraz z pracami towarzyszącymi</t>
  </si>
  <si>
    <t>Dotacja celowa na rzecz beneficjentów priorytetu VII FEP 2021-2027</t>
  </si>
  <si>
    <t>WPF sierpień</t>
  </si>
  <si>
    <t>Załącznik nr 2 do uzasadnienia 
do projektu Uchwały Sejmiku Województwa Podkarpackiego w sprawie zmian w Wieloletniej Prognozie Finansowej Województwa Podkarpackiego na lata 2023 - 2045</t>
  </si>
  <si>
    <t>Jednostka realizująca / departament nadzorujący</t>
  </si>
  <si>
    <t>Nazwa przedsięwzięcia / Uwagi</t>
  </si>
  <si>
    <t>Źródło finansowania</t>
  </si>
  <si>
    <t>Wartość zadania ogółem</t>
  </si>
  <si>
    <t>razem zmiany w latach 2023-2030</t>
  </si>
  <si>
    <t xml:space="preserve">razem nakłady poniesione do końca 2022r. </t>
  </si>
  <si>
    <t>razem</t>
  </si>
  <si>
    <t>Przed zmianą</t>
  </si>
  <si>
    <t>Po zmianie</t>
  </si>
  <si>
    <t>WPF 2018</t>
  </si>
  <si>
    <t>wnioskowane zmiany</t>
  </si>
  <si>
    <t>po zmianach</t>
  </si>
  <si>
    <t>WPF 2019</t>
  </si>
  <si>
    <t>WPF 2020</t>
  </si>
  <si>
    <t>WPF 2021</t>
  </si>
  <si>
    <t>WPF 2022</t>
  </si>
  <si>
    <t>WPF 2023</t>
  </si>
  <si>
    <t>nakłady poniesione do końca 2022r.</t>
  </si>
  <si>
    <t>po zmianach do końca 2022r.</t>
  </si>
  <si>
    <t>budżet UE</t>
  </si>
  <si>
    <t>bieżące</t>
  </si>
  <si>
    <t>majątkowe</t>
  </si>
  <si>
    <t>środki własne</t>
  </si>
  <si>
    <t>budżet państwa</t>
  </si>
  <si>
    <t>nowe
DO</t>
  </si>
  <si>
    <t xml:space="preserve"> budżet UE</t>
  </si>
  <si>
    <t>WUP / RP</t>
  </si>
  <si>
    <t xml:space="preserve">
Podkarpackie Centrum Integracji Cudzoziemców
(RPO WP 2014-2020)
</t>
  </si>
  <si>
    <t>DT</t>
  </si>
  <si>
    <t>"Budowa Podmiejskiej Kolei Aglomeracyjnej - PKA": budowa zaplecza technicznego
(POIiŚ 2014-2020)</t>
  </si>
  <si>
    <t>inne</t>
  </si>
  <si>
    <t>Bieżące</t>
  </si>
  <si>
    <t xml:space="preserve">razem </t>
  </si>
  <si>
    <t>Majątkowe</t>
  </si>
  <si>
    <t>OGÓŁEM</t>
  </si>
  <si>
    <t>Zmiana w dochodach bieżących</t>
  </si>
  <si>
    <t>Obciążenia</t>
  </si>
  <si>
    <t xml:space="preserve"> </t>
  </si>
  <si>
    <t>Tabela Nr 1. Zestawienie zmian wskaźników spłaty zadłużenia w latach 2023 - 2045</t>
  </si>
  <si>
    <t>Wskaźnik spłaty zobowiązań wiersz 8.1 z zał. Nr 1 do WPF (relacja określona po lewej stronie wzoru)</t>
  </si>
  <si>
    <t>Dopuszczalny wskaźnik spłaty zobowiązań wiersz 8.3.1 z zał. Nr 1 do WPF</t>
  </si>
  <si>
    <t>zmiana wskaźnika spłaty zobowiązań (relacja określona po lewej stronie wzoru)  (pozycja 3 - 1)</t>
  </si>
  <si>
    <t>zmiana dopuszczalnego wskaźnika spłaty (pozycja 4 - 2)</t>
  </si>
  <si>
    <t>relacja przed zmianą (pozycja 2 - 1)</t>
  </si>
  <si>
    <t>relacja po zmianie (pozycja 4 - 3)</t>
  </si>
  <si>
    <t>zmiana relacji (pozycja 8 - 7)</t>
  </si>
  <si>
    <t>Tabela Nr 2. Zestawienie zmian wysokości wydatków bieżących przeznaczonych na ewentualne przyszłe przedsięwzięcia wieloletnie</t>
  </si>
  <si>
    <t>Tabela Nr 3. Zestawienie zmian wysokości wydatków przeznaczonych na realizację przyszłych inwestycji jednorocznych</t>
  </si>
  <si>
    <t>WPF 
sierpień</t>
  </si>
  <si>
    <t>nowe
GR</t>
  </si>
  <si>
    <t>Program Regiony Rewitalizacji
(program Pomoc Techniczna 
dla Funduszy Europejskich 2021-2027)</t>
  </si>
  <si>
    <t>Orientuj się!
(program Fundusze Europejskie dla Podkarpacia 2021-2027)</t>
  </si>
  <si>
    <t>Wsparcie rozwoju nowoczesnego kształcenia zawodowego, szkolnictwa wyższego oraz uczenia się przez całe życie
(Krajowy Plan Odbudowy i Zwiększania Odporności - KPO)</t>
  </si>
  <si>
    <t>nowe
RR</t>
  </si>
  <si>
    <t>Aktualizacja strategii rozwoju województwa - Podkarpackie 2030</t>
  </si>
  <si>
    <t>Opracowanie regionalnego modelu ruchu dla Województwa Podkarpackiego</t>
  </si>
  <si>
    <t>nowe
SI</t>
  </si>
  <si>
    <t>Wykonanie prac związanych z zakończeniem eksploatacji sieci SSPW przez obecnego operatora infrastruktury</t>
  </si>
  <si>
    <t>Prowadzenie jako wspólnej instytucji kultury Województwa Podkarpackiego i Ministra Kultury i Dziedzictwa Narodowego Muzeum Narodowego Ziemi Przemyskiej w Przemyślu</t>
  </si>
  <si>
    <t>Ochrona i rozwój dziedzictwa kulturowego dawnej Ordynacji Łańcuckiej poprzez prace remontowe, konserwatorskie oraz przebudowę i wykreowanie przestrzeni ekspozycyjnych w Pałacu Myśliwskim w Julinie OR-KA V
(program Fundusze Europejskie dla Podkarpacia 2021-2027)</t>
  </si>
  <si>
    <t>Dostępny ROPS</t>
  </si>
  <si>
    <t>nowe
DT</t>
  </si>
  <si>
    <t>Utrzymanie zaplecza technicznego PKA</t>
  </si>
  <si>
    <t>RP</t>
  </si>
  <si>
    <t>RPO WP na lata 2014-2020
Pomoc Techniczna
(RPO WP 2014-2020)</t>
  </si>
  <si>
    <t xml:space="preserve">
RP</t>
  </si>
  <si>
    <t xml:space="preserve">DO / WDK w Rzeszowie </t>
  </si>
  <si>
    <t>EN</t>
  </si>
  <si>
    <t xml:space="preserve">
EN
</t>
  </si>
  <si>
    <t>TABELARYCZNE ZESTAWIENIE WNIOSKÓW O DOKONANIE ZMIAN LIMITÓW WYDATKÓW W WPF NA LATA 2023 - 2045</t>
  </si>
  <si>
    <t>Wb bez Muzeum</t>
  </si>
  <si>
    <t>WM</t>
  </si>
  <si>
    <t>Nadwyżka</t>
  </si>
  <si>
    <t>Finansowanie</t>
  </si>
  <si>
    <t>Muzeum (wyodrębnienie z działaności jednostki)</t>
  </si>
  <si>
    <t>nowe
DO / Muzeum Zamek w Łańcucie</t>
  </si>
  <si>
    <t>nowe 
OZ / ROPS</t>
  </si>
  <si>
    <t>WUP / GR</t>
  </si>
  <si>
    <t>Organizacja współzawodnictwa sportowego dzieci i młodzieży szkolnej i akademickiej
zmiana lat realizacji 2022 - 2025</t>
  </si>
  <si>
    <t>Realizacja programów mających na celu poprawę sprawności fizycznej dzieci i młodzieży szkolnej
zmiana lat realizacji 2022 - 2025</t>
  </si>
  <si>
    <t>Realizacja Programu Akademia Małych Zdobywców
zmiana lat realizacji 2022 - 2025</t>
  </si>
  <si>
    <t>nowe
WUP / RP / GR</t>
  </si>
  <si>
    <t>WPF 
wrzesień</t>
  </si>
  <si>
    <t>WPF wrzesień</t>
  </si>
  <si>
    <t>przek</t>
  </si>
  <si>
    <t>Ue</t>
  </si>
  <si>
    <t>Załącznik nr 1 do uzasadnienia 
do projektu Uchwały Sejmiku Województwa Podkarpackiego w sprawie zmian w Wieloletniej Prognozie Finansowej Województwa Podkarpackiego na lata 2023 - 2045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</si>
</sst>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4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b/>
      <sz val="22"/>
      <name val="Czcionka tekstu podstawowego"/>
      <charset val="238"/>
    </font>
    <font>
      <sz val="11"/>
      <name val="Czcionka tekstu podstawowego"/>
      <family val="2"/>
      <charset val="238"/>
    </font>
    <font>
      <sz val="12"/>
      <color theme="1"/>
      <name val="Czcionka tekstu podstawowego"/>
      <charset val="238"/>
    </font>
    <font>
      <b/>
      <sz val="24"/>
      <color theme="1"/>
      <name val="Czcionka tekstu podstawowego"/>
      <charset val="238"/>
    </font>
    <font>
      <b/>
      <sz val="24"/>
      <name val="Czcionka tekstu podstawowego"/>
      <charset val="238"/>
    </font>
    <font>
      <sz val="15"/>
      <name val="Czcionka tekstu podstawowego"/>
      <family val="2"/>
      <charset val="238"/>
    </font>
    <font>
      <sz val="17"/>
      <color theme="1"/>
      <name val="Arial"/>
      <family val="2"/>
      <charset val="238"/>
    </font>
    <font>
      <sz val="15"/>
      <color theme="1"/>
      <name val="Czcionka tekstu podstawowego"/>
      <family val="2"/>
      <charset val="238"/>
    </font>
    <font>
      <b/>
      <sz val="15"/>
      <color theme="1"/>
      <name val="Czcionka tekstu podstawowego"/>
      <family val="2"/>
      <charset val="238"/>
    </font>
    <font>
      <sz val="15"/>
      <name val="Arial"/>
      <family val="2"/>
      <charset val="238"/>
    </font>
    <font>
      <sz val="15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  <font>
      <sz val="16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7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20"/>
      <color theme="1"/>
      <name val="Czcionka tekstu podstawowego"/>
      <family val="2"/>
      <charset val="238"/>
    </font>
    <font>
      <sz val="16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CCFF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23">
    <xf numFmtId="0" fontId="0" fillId="0" borderId="0"/>
    <xf numFmtId="43" fontId="10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460"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6" fillId="0" borderId="0" xfId="2" applyFont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0" fontId="15" fillId="0" borderId="0" xfId="0" applyNumberFormat="1" applyFont="1"/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3" fontId="16" fillId="0" borderId="5" xfId="0" applyNumberFormat="1" applyFont="1" applyBorder="1" applyAlignment="1">
      <alignment vertical="center"/>
    </xf>
    <xf numFmtId="3" fontId="18" fillId="0" borderId="5" xfId="0" applyNumberFormat="1" applyFont="1" applyBorder="1" applyAlignment="1">
      <alignment vertical="center"/>
    </xf>
    <xf numFmtId="0" fontId="10" fillId="2" borderId="0" xfId="2" applyFill="1"/>
    <xf numFmtId="0" fontId="20" fillId="2" borderId="0" xfId="2" applyFont="1" applyFill="1"/>
    <xf numFmtId="0" fontId="10" fillId="0" borderId="0" xfId="2"/>
    <xf numFmtId="0" fontId="22" fillId="2" borderId="0" xfId="2" applyFont="1" applyFill="1" applyAlignment="1">
      <alignment vertical="center"/>
    </xf>
    <xf numFmtId="0" fontId="23" fillId="2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5" fillId="2" borderId="38" xfId="2" applyFont="1" applyFill="1" applyBorder="1" applyAlignment="1">
      <alignment horizontal="center" vertical="center"/>
    </xf>
    <xf numFmtId="0" fontId="25" fillId="2" borderId="39" xfId="2" applyFont="1" applyFill="1" applyBorder="1" applyAlignment="1">
      <alignment horizontal="center" vertical="center"/>
    </xf>
    <xf numFmtId="0" fontId="26" fillId="0" borderId="48" xfId="2" applyFont="1" applyBorder="1" applyAlignment="1">
      <alignment horizontal="center" vertical="center"/>
    </xf>
    <xf numFmtId="0" fontId="29" fillId="0" borderId="28" xfId="2" applyFont="1" applyBorder="1" applyAlignment="1">
      <alignment horizontal="center" vertical="center" wrapText="1"/>
    </xf>
    <xf numFmtId="0" fontId="29" fillId="0" borderId="11" xfId="2" applyFont="1" applyBorder="1" applyAlignment="1">
      <alignment horizontal="center" vertical="center" wrapText="1"/>
    </xf>
    <xf numFmtId="0" fontId="29" fillId="0" borderId="26" xfId="2" applyFont="1" applyBorder="1" applyAlignment="1">
      <alignment horizontal="center" vertical="center" wrapText="1"/>
    </xf>
    <xf numFmtId="0" fontId="28" fillId="0" borderId="26" xfId="2" applyFont="1" applyBorder="1" applyAlignment="1">
      <alignment horizontal="center" vertical="center" wrapText="1"/>
    </xf>
    <xf numFmtId="0" fontId="28" fillId="0" borderId="11" xfId="2" applyFont="1" applyBorder="1" applyAlignment="1">
      <alignment horizontal="center" vertical="center" wrapText="1"/>
    </xf>
    <xf numFmtId="0" fontId="29" fillId="0" borderId="10" xfId="2" applyFont="1" applyBorder="1" applyAlignment="1">
      <alignment horizontal="center" vertical="center" wrapText="1"/>
    </xf>
    <xf numFmtId="0" fontId="10" fillId="0" borderId="0" xfId="2" applyAlignment="1">
      <alignment horizontal="center"/>
    </xf>
    <xf numFmtId="0" fontId="29" fillId="0" borderId="59" xfId="2" applyFont="1" applyBorder="1" applyAlignment="1">
      <alignment vertical="center"/>
    </xf>
    <xf numFmtId="3" fontId="32" fillId="0" borderId="60" xfId="2" applyNumberFormat="1" applyFont="1" applyBorder="1" applyAlignment="1">
      <alignment horizontal="right" vertical="center"/>
    </xf>
    <xf numFmtId="3" fontId="32" fillId="0" borderId="61" xfId="2" applyNumberFormat="1" applyFont="1" applyBorder="1" applyAlignment="1">
      <alignment horizontal="right" vertical="center"/>
    </xf>
    <xf numFmtId="3" fontId="33" fillId="0" borderId="59" xfId="2" applyNumberFormat="1" applyFont="1" applyBorder="1" applyAlignment="1">
      <alignment horizontal="right" vertical="center" wrapText="1"/>
    </xf>
    <xf numFmtId="3" fontId="32" fillId="2" borderId="61" xfId="2" applyNumberFormat="1" applyFont="1" applyFill="1" applyBorder="1" applyAlignment="1">
      <alignment horizontal="right" vertical="center"/>
    </xf>
    <xf numFmtId="3" fontId="32" fillId="0" borderId="62" xfId="2" applyNumberFormat="1" applyFont="1" applyBorder="1" applyAlignment="1">
      <alignment horizontal="right" vertical="center"/>
    </xf>
    <xf numFmtId="3" fontId="32" fillId="0" borderId="63" xfId="2" applyNumberFormat="1" applyFont="1" applyBorder="1" applyAlignment="1">
      <alignment horizontal="right" vertical="center"/>
    </xf>
    <xf numFmtId="3" fontId="32" fillId="0" borderId="64" xfId="2" applyNumberFormat="1" applyFont="1" applyBorder="1" applyAlignment="1">
      <alignment horizontal="right" vertical="center"/>
    </xf>
    <xf numFmtId="3" fontId="33" fillId="0" borderId="60" xfId="2" applyNumberFormat="1" applyFont="1" applyBorder="1" applyAlignment="1">
      <alignment horizontal="right" vertical="center" wrapText="1"/>
    </xf>
    <xf numFmtId="3" fontId="33" fillId="0" borderId="61" xfId="2" applyNumberFormat="1" applyFont="1" applyBorder="1" applyAlignment="1">
      <alignment horizontal="right" vertical="center" wrapText="1"/>
    </xf>
    <xf numFmtId="3" fontId="33" fillId="0" borderId="65" xfId="2" applyNumberFormat="1" applyFont="1" applyBorder="1" applyAlignment="1">
      <alignment horizontal="right" vertical="center" wrapText="1"/>
    </xf>
    <xf numFmtId="0" fontId="34" fillId="0" borderId="0" xfId="2" applyFont="1"/>
    <xf numFmtId="0" fontId="29" fillId="0" borderId="22" xfId="2" applyFont="1" applyBorder="1" applyAlignment="1">
      <alignment vertical="center"/>
    </xf>
    <xf numFmtId="3" fontId="33" fillId="0" borderId="68" xfId="2" applyNumberFormat="1" applyFont="1" applyBorder="1" applyAlignment="1">
      <alignment horizontal="right" vertical="center" wrapText="1"/>
    </xf>
    <xf numFmtId="3" fontId="33" fillId="0" borderId="8" xfId="2" applyNumberFormat="1" applyFont="1" applyBorder="1" applyAlignment="1">
      <alignment horizontal="right" vertical="center" wrapText="1"/>
    </xf>
    <xf numFmtId="3" fontId="33" fillId="0" borderId="19" xfId="2" applyNumberFormat="1" applyFont="1" applyBorder="1" applyAlignment="1">
      <alignment horizontal="right" vertical="center" wrapText="1"/>
    </xf>
    <xf numFmtId="3" fontId="33" fillId="2" borderId="8" xfId="2" applyNumberFormat="1" applyFont="1" applyFill="1" applyBorder="1" applyAlignment="1">
      <alignment horizontal="right" vertical="center" wrapText="1"/>
    </xf>
    <xf numFmtId="3" fontId="33" fillId="0" borderId="12" xfId="2" applyNumberFormat="1" applyFont="1" applyBorder="1" applyAlignment="1">
      <alignment horizontal="right" vertical="center" wrapText="1"/>
    </xf>
    <xf numFmtId="3" fontId="33" fillId="0" borderId="69" xfId="2" applyNumberFormat="1" applyFont="1" applyBorder="1" applyAlignment="1">
      <alignment horizontal="right" vertical="center" wrapText="1"/>
    </xf>
    <xf numFmtId="3" fontId="33" fillId="2" borderId="12" xfId="2" applyNumberFormat="1" applyFont="1" applyFill="1" applyBorder="1" applyAlignment="1">
      <alignment horizontal="right" vertical="center" wrapText="1"/>
    </xf>
    <xf numFmtId="3" fontId="33" fillId="0" borderId="34" xfId="2" applyNumberFormat="1" applyFont="1" applyBorder="1" applyAlignment="1">
      <alignment horizontal="right" vertical="center" wrapText="1"/>
    </xf>
    <xf numFmtId="3" fontId="33" fillId="0" borderId="33" xfId="2" applyNumberFormat="1" applyFont="1" applyBorder="1" applyAlignment="1">
      <alignment horizontal="right" vertical="center" wrapText="1"/>
    </xf>
    <xf numFmtId="3" fontId="33" fillId="0" borderId="70" xfId="2" applyNumberFormat="1" applyFont="1" applyBorder="1" applyAlignment="1">
      <alignment horizontal="right" vertical="center" wrapText="1"/>
    </xf>
    <xf numFmtId="3" fontId="33" fillId="0" borderId="31" xfId="2" applyNumberFormat="1" applyFont="1" applyBorder="1" applyAlignment="1">
      <alignment horizontal="right" vertical="center" wrapText="1"/>
    </xf>
    <xf numFmtId="3" fontId="33" fillId="0" borderId="71" xfId="2" applyNumberFormat="1" applyFont="1" applyBorder="1" applyAlignment="1">
      <alignment horizontal="right" vertical="center" wrapText="1"/>
    </xf>
    <xf numFmtId="3" fontId="32" fillId="4" borderId="74" xfId="2" applyNumberFormat="1" applyFont="1" applyFill="1" applyBorder="1" applyAlignment="1">
      <alignment horizontal="right" vertical="center"/>
    </xf>
    <xf numFmtId="3" fontId="32" fillId="4" borderId="76" xfId="2" applyNumberFormat="1" applyFont="1" applyFill="1" applyBorder="1" applyAlignment="1">
      <alignment horizontal="right" vertical="center"/>
    </xf>
    <xf numFmtId="3" fontId="32" fillId="4" borderId="75" xfId="2" applyNumberFormat="1" applyFont="1" applyFill="1" applyBorder="1" applyAlignment="1">
      <alignment horizontal="right" vertical="center"/>
    </xf>
    <xf numFmtId="3" fontId="32" fillId="4" borderId="77" xfId="2" applyNumberFormat="1" applyFont="1" applyFill="1" applyBorder="1" applyAlignment="1">
      <alignment horizontal="right" vertical="center"/>
    </xf>
    <xf numFmtId="3" fontId="32" fillId="4" borderId="78" xfId="2" applyNumberFormat="1" applyFont="1" applyFill="1" applyBorder="1" applyAlignment="1">
      <alignment horizontal="right" vertical="center"/>
    </xf>
    <xf numFmtId="3" fontId="32" fillId="4" borderId="79" xfId="2" applyNumberFormat="1" applyFont="1" applyFill="1" applyBorder="1" applyAlignment="1">
      <alignment horizontal="right" vertical="center"/>
    </xf>
    <xf numFmtId="3" fontId="32" fillId="4" borderId="80" xfId="2" applyNumberFormat="1" applyFont="1" applyFill="1" applyBorder="1" applyAlignment="1">
      <alignment horizontal="right" vertical="center"/>
    </xf>
    <xf numFmtId="3" fontId="32" fillId="0" borderId="59" xfId="2" applyNumberFormat="1" applyFont="1" applyBorder="1" applyAlignment="1">
      <alignment horizontal="right" vertical="center" wrapText="1"/>
    </xf>
    <xf numFmtId="3" fontId="33" fillId="2" borderId="61" xfId="2" applyNumberFormat="1" applyFont="1" applyFill="1" applyBorder="1" applyAlignment="1">
      <alignment horizontal="right" vertical="center" wrapText="1"/>
    </xf>
    <xf numFmtId="3" fontId="32" fillId="0" borderId="24" xfId="2" applyNumberFormat="1" applyFont="1" applyBorder="1" applyAlignment="1">
      <alignment horizontal="right" vertical="center"/>
    </xf>
    <xf numFmtId="3" fontId="33" fillId="0" borderId="22" xfId="2" applyNumberFormat="1" applyFont="1" applyBorder="1" applyAlignment="1">
      <alignment horizontal="right" vertical="center" wrapText="1"/>
    </xf>
    <xf numFmtId="3" fontId="32" fillId="2" borderId="5" xfId="2" applyNumberFormat="1" applyFont="1" applyFill="1" applyBorder="1" applyAlignment="1">
      <alignment horizontal="right" vertical="center"/>
    </xf>
    <xf numFmtId="3" fontId="32" fillId="0" borderId="22" xfId="2" applyNumberFormat="1" applyFont="1" applyBorder="1" applyAlignment="1">
      <alignment horizontal="right" vertical="center" wrapText="1"/>
    </xf>
    <xf numFmtId="3" fontId="32" fillId="0" borderId="5" xfId="2" applyNumberFormat="1" applyFont="1" applyBorder="1" applyAlignment="1">
      <alignment horizontal="right" vertical="center"/>
    </xf>
    <xf numFmtId="3" fontId="33" fillId="0" borderId="24" xfId="2" applyNumberFormat="1" applyFont="1" applyBorder="1" applyAlignment="1">
      <alignment horizontal="right" vertical="center" wrapText="1"/>
    </xf>
    <xf numFmtId="3" fontId="33" fillId="3" borderId="5" xfId="2" applyNumberFormat="1" applyFont="1" applyFill="1" applyBorder="1" applyAlignment="1">
      <alignment horizontal="right" vertical="center" wrapText="1"/>
    </xf>
    <xf numFmtId="3" fontId="33" fillId="0" borderId="81" xfId="2" applyNumberFormat="1" applyFont="1" applyBorder="1" applyAlignment="1">
      <alignment horizontal="right" vertical="center" wrapText="1"/>
    </xf>
    <xf numFmtId="3" fontId="32" fillId="0" borderId="28" xfId="2" applyNumberFormat="1" applyFont="1" applyBorder="1" applyAlignment="1">
      <alignment horizontal="right" vertical="center"/>
    </xf>
    <xf numFmtId="3" fontId="32" fillId="0" borderId="26" xfId="2" applyNumberFormat="1" applyFont="1" applyBorder="1" applyAlignment="1">
      <alignment horizontal="right" vertical="center" wrapText="1"/>
    </xf>
    <xf numFmtId="3" fontId="33" fillId="2" borderId="5" xfId="2" applyNumberFormat="1" applyFont="1" applyFill="1" applyBorder="1" applyAlignment="1">
      <alignment horizontal="right" vertical="center" wrapText="1"/>
    </xf>
    <xf numFmtId="3" fontId="33" fillId="0" borderId="27" xfId="2" applyNumberFormat="1" applyFont="1" applyBorder="1" applyAlignment="1">
      <alignment horizontal="right" vertical="center" wrapText="1"/>
    </xf>
    <xf numFmtId="3" fontId="33" fillId="0" borderId="18" xfId="2" applyNumberFormat="1" applyFont="1" applyBorder="1" applyAlignment="1">
      <alignment horizontal="right" vertical="center" wrapText="1"/>
    </xf>
    <xf numFmtId="3" fontId="33" fillId="2" borderId="16" xfId="2" applyNumberFormat="1" applyFont="1" applyFill="1" applyBorder="1" applyAlignment="1">
      <alignment horizontal="right" vertical="center" wrapText="1"/>
    </xf>
    <xf numFmtId="3" fontId="32" fillId="4" borderId="25" xfId="2" applyNumberFormat="1" applyFont="1" applyFill="1" applyBorder="1" applyAlignment="1">
      <alignment horizontal="right" vertical="center"/>
    </xf>
    <xf numFmtId="3" fontId="32" fillId="4" borderId="21" xfId="2" applyNumberFormat="1" applyFont="1" applyFill="1" applyBorder="1" applyAlignment="1">
      <alignment horizontal="right" vertical="center"/>
    </xf>
    <xf numFmtId="3" fontId="32" fillId="4" borderId="23" xfId="2" applyNumberFormat="1" applyFont="1" applyFill="1" applyBorder="1" applyAlignment="1">
      <alignment horizontal="right" vertical="center"/>
    </xf>
    <xf numFmtId="3" fontId="32" fillId="4" borderId="84" xfId="2" applyNumberFormat="1" applyFont="1" applyFill="1" applyBorder="1" applyAlignment="1">
      <alignment horizontal="right" vertical="center"/>
    </xf>
    <xf numFmtId="0" fontId="29" fillId="2" borderId="44" xfId="2" applyFont="1" applyFill="1" applyBorder="1" applyAlignment="1">
      <alignment horizontal="left" vertical="center"/>
    </xf>
    <xf numFmtId="3" fontId="32" fillId="3" borderId="61" xfId="2" applyNumberFormat="1" applyFont="1" applyFill="1" applyBorder="1" applyAlignment="1">
      <alignment horizontal="right" vertical="center"/>
    </xf>
    <xf numFmtId="3" fontId="32" fillId="2" borderId="60" xfId="2" applyNumberFormat="1" applyFont="1" applyFill="1" applyBorder="1" applyAlignment="1">
      <alignment horizontal="right" vertical="center"/>
    </xf>
    <xf numFmtId="3" fontId="32" fillId="0" borderId="85" xfId="2" applyNumberFormat="1" applyFont="1" applyBorder="1" applyAlignment="1">
      <alignment horizontal="right" vertical="center"/>
    </xf>
    <xf numFmtId="3" fontId="33" fillId="3" borderId="61" xfId="2" applyNumberFormat="1" applyFont="1" applyFill="1" applyBorder="1" applyAlignment="1">
      <alignment horizontal="right" vertical="center" wrapText="1"/>
    </xf>
    <xf numFmtId="0" fontId="29" fillId="2" borderId="42" xfId="2" applyFont="1" applyFill="1" applyBorder="1" applyAlignment="1">
      <alignment horizontal="left" vertical="center" wrapText="1"/>
    </xf>
    <xf numFmtId="3" fontId="33" fillId="0" borderId="5" xfId="2" applyNumberFormat="1" applyFont="1" applyBorder="1" applyAlignment="1">
      <alignment horizontal="right" vertical="center" wrapText="1"/>
    </xf>
    <xf numFmtId="3" fontId="32" fillId="0" borderId="27" xfId="2" applyNumberFormat="1" applyFont="1" applyBorder="1" applyAlignment="1">
      <alignment horizontal="right" vertical="center"/>
    </xf>
    <xf numFmtId="3" fontId="32" fillId="2" borderId="16" xfId="2" applyNumberFormat="1" applyFont="1" applyFill="1" applyBorder="1" applyAlignment="1">
      <alignment horizontal="right" vertical="center"/>
    </xf>
    <xf numFmtId="3" fontId="32" fillId="0" borderId="16" xfId="2" applyNumberFormat="1" applyFont="1" applyBorder="1" applyAlignment="1">
      <alignment horizontal="right" vertical="center"/>
    </xf>
    <xf numFmtId="3" fontId="33" fillId="0" borderId="86" xfId="2" applyNumberFormat="1" applyFont="1" applyBorder="1" applyAlignment="1">
      <alignment horizontal="right" vertical="center" wrapText="1"/>
    </xf>
    <xf numFmtId="0" fontId="29" fillId="0" borderId="24" xfId="2" applyFont="1" applyBorder="1" applyAlignment="1">
      <alignment horizontal="left" vertical="center" wrapText="1"/>
    </xf>
    <xf numFmtId="0" fontId="29" fillId="0" borderId="18" xfId="2" applyFont="1" applyBorder="1" applyAlignment="1">
      <alignment horizontal="left" vertical="center"/>
    </xf>
    <xf numFmtId="3" fontId="32" fillId="0" borderId="68" xfId="2" applyNumberFormat="1" applyFont="1" applyBorder="1" applyAlignment="1">
      <alignment horizontal="right" vertical="center"/>
    </xf>
    <xf numFmtId="3" fontId="32" fillId="0" borderId="8" xfId="2" applyNumberFormat="1" applyFont="1" applyBorder="1" applyAlignment="1">
      <alignment horizontal="right" vertical="center"/>
    </xf>
    <xf numFmtId="3" fontId="33" fillId="3" borderId="8" xfId="2" applyNumberFormat="1" applyFont="1" applyFill="1" applyBorder="1" applyAlignment="1">
      <alignment horizontal="right" vertical="center" wrapText="1"/>
    </xf>
    <xf numFmtId="3" fontId="33" fillId="0" borderId="6" xfId="2" applyNumberFormat="1" applyFont="1" applyBorder="1" applyAlignment="1">
      <alignment horizontal="right" vertical="center" wrapText="1"/>
    </xf>
    <xf numFmtId="3" fontId="33" fillId="0" borderId="7" xfId="2" applyNumberFormat="1" applyFont="1" applyBorder="1" applyAlignment="1">
      <alignment horizontal="right" vertical="center" wrapText="1"/>
    </xf>
    <xf numFmtId="3" fontId="33" fillId="0" borderId="87" xfId="2" applyNumberFormat="1" applyFont="1" applyBorder="1" applyAlignment="1">
      <alignment horizontal="right" vertical="center" wrapText="1"/>
    </xf>
    <xf numFmtId="3" fontId="33" fillId="5" borderId="24" xfId="2" applyNumberFormat="1" applyFont="1" applyFill="1" applyBorder="1" applyAlignment="1">
      <alignment horizontal="right" vertical="center" wrapText="1"/>
    </xf>
    <xf numFmtId="3" fontId="33" fillId="5" borderId="5" xfId="2" applyNumberFormat="1" applyFont="1" applyFill="1" applyBorder="1" applyAlignment="1">
      <alignment horizontal="right" vertical="center" wrapText="1"/>
    </xf>
    <xf numFmtId="3" fontId="33" fillId="5" borderId="22" xfId="2" applyNumberFormat="1" applyFont="1" applyFill="1" applyBorder="1" applyAlignment="1">
      <alignment horizontal="right" vertical="center" wrapText="1"/>
    </xf>
    <xf numFmtId="3" fontId="33" fillId="5" borderId="69" xfId="2" applyNumberFormat="1" applyFont="1" applyFill="1" applyBorder="1" applyAlignment="1">
      <alignment horizontal="right" vertical="center" wrapText="1"/>
    </xf>
    <xf numFmtId="3" fontId="33" fillId="5" borderId="12" xfId="2" applyNumberFormat="1" applyFont="1" applyFill="1" applyBorder="1" applyAlignment="1">
      <alignment horizontal="right" vertical="center" wrapText="1"/>
    </xf>
    <xf numFmtId="3" fontId="33" fillId="5" borderId="70" xfId="2" applyNumberFormat="1" applyFont="1" applyFill="1" applyBorder="1" applyAlignment="1">
      <alignment horizontal="right" vertical="center" wrapText="1"/>
    </xf>
    <xf numFmtId="3" fontId="33" fillId="5" borderId="6" xfId="2" applyNumberFormat="1" applyFont="1" applyFill="1" applyBorder="1" applyAlignment="1">
      <alignment horizontal="right" vertical="center" wrapText="1"/>
    </xf>
    <xf numFmtId="3" fontId="33" fillId="5" borderId="7" xfId="2" applyNumberFormat="1" applyFont="1" applyFill="1" applyBorder="1" applyAlignment="1">
      <alignment horizontal="right" vertical="center" wrapText="1"/>
    </xf>
    <xf numFmtId="3" fontId="32" fillId="5" borderId="24" xfId="2" applyNumberFormat="1" applyFont="1" applyFill="1" applyBorder="1" applyAlignment="1">
      <alignment horizontal="right" vertical="center"/>
    </xf>
    <xf numFmtId="3" fontId="32" fillId="5" borderId="5" xfId="2" applyNumberFormat="1" applyFont="1" applyFill="1" applyBorder="1" applyAlignment="1">
      <alignment horizontal="right" vertical="center"/>
    </xf>
    <xf numFmtId="3" fontId="32" fillId="5" borderId="22" xfId="2" applyNumberFormat="1" applyFont="1" applyFill="1" applyBorder="1" applyAlignment="1">
      <alignment horizontal="right" vertical="center"/>
    </xf>
    <xf numFmtId="3" fontId="32" fillId="5" borderId="87" xfId="2" applyNumberFormat="1" applyFont="1" applyFill="1" applyBorder="1" applyAlignment="1">
      <alignment horizontal="right" vertical="center"/>
    </xf>
    <xf numFmtId="3" fontId="33" fillId="5" borderId="28" xfId="2" applyNumberFormat="1" applyFont="1" applyFill="1" applyBorder="1" applyAlignment="1">
      <alignment horizontal="right" vertical="center" wrapText="1"/>
    </xf>
    <xf numFmtId="3" fontId="33" fillId="5" borderId="11" xfId="2" applyNumberFormat="1" applyFont="1" applyFill="1" applyBorder="1" applyAlignment="1">
      <alignment horizontal="right" vertical="center" wrapText="1"/>
    </xf>
    <xf numFmtId="3" fontId="33" fillId="5" borderId="26" xfId="2" applyNumberFormat="1" applyFont="1" applyFill="1" applyBorder="1" applyAlignment="1">
      <alignment horizontal="right" vertical="center" wrapText="1"/>
    </xf>
    <xf numFmtId="3" fontId="33" fillId="5" borderId="30" xfId="2" applyNumberFormat="1" applyFont="1" applyFill="1" applyBorder="1" applyAlignment="1">
      <alignment horizontal="right" vertical="center" wrapText="1"/>
    </xf>
    <xf numFmtId="3" fontId="33" fillId="5" borderId="10" xfId="2" applyNumberFormat="1" applyFont="1" applyFill="1" applyBorder="1" applyAlignment="1">
      <alignment horizontal="right" vertical="center" wrapText="1"/>
    </xf>
    <xf numFmtId="3" fontId="33" fillId="0" borderId="35" xfId="2" applyNumberFormat="1" applyFont="1" applyBorder="1" applyAlignment="1">
      <alignment horizontal="right" vertical="center" wrapText="1"/>
    </xf>
    <xf numFmtId="3" fontId="32" fillId="4" borderId="26" xfId="2" applyNumberFormat="1" applyFont="1" applyFill="1" applyBorder="1" applyAlignment="1">
      <alignment horizontal="right" vertical="center"/>
    </xf>
    <xf numFmtId="3" fontId="32" fillId="4" borderId="28" xfId="2" applyNumberFormat="1" applyFont="1" applyFill="1" applyBorder="1" applyAlignment="1">
      <alignment horizontal="right" vertical="center"/>
    </xf>
    <xf numFmtId="3" fontId="32" fillId="4" borderId="11" xfId="2" applyNumberFormat="1" applyFont="1" applyFill="1" applyBorder="1" applyAlignment="1">
      <alignment horizontal="right" vertical="center"/>
    </xf>
    <xf numFmtId="3" fontId="32" fillId="2" borderId="12" xfId="2" applyNumberFormat="1" applyFont="1" applyFill="1" applyBorder="1" applyAlignment="1">
      <alignment horizontal="right" vertical="center"/>
    </xf>
    <xf numFmtId="3" fontId="33" fillId="2" borderId="22" xfId="2" applyNumberFormat="1" applyFont="1" applyFill="1" applyBorder="1" applyAlignment="1">
      <alignment horizontal="right" vertical="center" wrapText="1"/>
    </xf>
    <xf numFmtId="3" fontId="33" fillId="2" borderId="68" xfId="2" applyNumberFormat="1" applyFont="1" applyFill="1" applyBorder="1" applyAlignment="1">
      <alignment horizontal="right" vertical="center" wrapText="1"/>
    </xf>
    <xf numFmtId="3" fontId="33" fillId="2" borderId="19" xfId="2" applyNumberFormat="1" applyFont="1" applyFill="1" applyBorder="1" applyAlignment="1">
      <alignment horizontal="right" vertical="center" wrapText="1"/>
    </xf>
    <xf numFmtId="3" fontId="33" fillId="2" borderId="24" xfId="2" applyNumberFormat="1" applyFont="1" applyFill="1" applyBorder="1" applyAlignment="1">
      <alignment horizontal="right" vertical="center" wrapText="1"/>
    </xf>
    <xf numFmtId="3" fontId="33" fillId="2" borderId="6" xfId="2" applyNumberFormat="1" applyFont="1" applyFill="1" applyBorder="1" applyAlignment="1">
      <alignment horizontal="right" vertical="center" wrapText="1"/>
    </xf>
    <xf numFmtId="3" fontId="33" fillId="2" borderId="7" xfId="2" applyNumberFormat="1" applyFont="1" applyFill="1" applyBorder="1" applyAlignment="1">
      <alignment horizontal="right" vertical="center" wrapText="1"/>
    </xf>
    <xf numFmtId="3" fontId="33" fillId="2" borderId="69" xfId="2" applyNumberFormat="1" applyFont="1" applyFill="1" applyBorder="1" applyAlignment="1">
      <alignment horizontal="right" vertical="center" wrapText="1"/>
    </xf>
    <xf numFmtId="3" fontId="33" fillId="2" borderId="70" xfId="2" applyNumberFormat="1" applyFont="1" applyFill="1" applyBorder="1" applyAlignment="1">
      <alignment horizontal="right" vertical="center" wrapText="1"/>
    </xf>
    <xf numFmtId="3" fontId="32" fillId="4" borderId="90" xfId="2" applyNumberFormat="1" applyFont="1" applyFill="1" applyBorder="1" applyAlignment="1">
      <alignment horizontal="right" vertical="center"/>
    </xf>
    <xf numFmtId="3" fontId="32" fillId="0" borderId="44" xfId="2" applyNumberFormat="1" applyFont="1" applyBorder="1" applyAlignment="1">
      <alignment horizontal="right" vertical="center"/>
    </xf>
    <xf numFmtId="3" fontId="32" fillId="0" borderId="59" xfId="2" applyNumberFormat="1" applyFont="1" applyBorder="1" applyAlignment="1">
      <alignment horizontal="right" vertical="center"/>
    </xf>
    <xf numFmtId="3" fontId="32" fillId="0" borderId="22" xfId="2" applyNumberFormat="1" applyFont="1" applyBorder="1" applyAlignment="1">
      <alignment horizontal="right" vertical="center"/>
    </xf>
    <xf numFmtId="3" fontId="32" fillId="5" borderId="28" xfId="2" applyNumberFormat="1" applyFont="1" applyFill="1" applyBorder="1" applyAlignment="1">
      <alignment horizontal="right" vertical="center"/>
    </xf>
    <xf numFmtId="3" fontId="32" fillId="5" borderId="11" xfId="2" applyNumberFormat="1" applyFont="1" applyFill="1" applyBorder="1" applyAlignment="1">
      <alignment horizontal="right" vertical="center"/>
    </xf>
    <xf numFmtId="3" fontId="32" fillId="5" borderId="26" xfId="2" applyNumberFormat="1" applyFont="1" applyFill="1" applyBorder="1" applyAlignment="1">
      <alignment horizontal="right" vertical="center"/>
    </xf>
    <xf numFmtId="3" fontId="33" fillId="5" borderId="91" xfId="2" applyNumberFormat="1" applyFont="1" applyFill="1" applyBorder="1" applyAlignment="1">
      <alignment horizontal="right" vertical="center" wrapText="1"/>
    </xf>
    <xf numFmtId="0" fontId="34" fillId="5" borderId="0" xfId="2" applyFont="1" applyFill="1"/>
    <xf numFmtId="3" fontId="32" fillId="0" borderId="26" xfId="2" applyNumberFormat="1" applyFont="1" applyBorder="1" applyAlignment="1">
      <alignment horizontal="right" vertical="center"/>
    </xf>
    <xf numFmtId="3" fontId="33" fillId="5" borderId="81" xfId="2" applyNumberFormat="1" applyFont="1" applyFill="1" applyBorder="1" applyAlignment="1">
      <alignment horizontal="right" vertical="center" wrapText="1"/>
    </xf>
    <xf numFmtId="3" fontId="32" fillId="2" borderId="8" xfId="2" applyNumberFormat="1" applyFont="1" applyFill="1" applyBorder="1" applyAlignment="1">
      <alignment horizontal="right" vertical="center"/>
    </xf>
    <xf numFmtId="3" fontId="32" fillId="0" borderId="19" xfId="2" applyNumberFormat="1" applyFont="1" applyBorder="1" applyAlignment="1">
      <alignment horizontal="right" vertical="center"/>
    </xf>
    <xf numFmtId="3" fontId="33" fillId="0" borderId="44" xfId="2" applyNumberFormat="1" applyFont="1" applyBorder="1" applyAlignment="1">
      <alignment horizontal="right" vertical="center" wrapText="1"/>
    </xf>
    <xf numFmtId="3" fontId="33" fillId="0" borderId="62" xfId="2" applyNumberFormat="1" applyFont="1" applyBorder="1" applyAlignment="1">
      <alignment horizontal="right" vertical="center" wrapText="1"/>
    </xf>
    <xf numFmtId="3" fontId="33" fillId="0" borderId="43" xfId="2" applyNumberFormat="1" applyFont="1" applyBorder="1" applyAlignment="1">
      <alignment horizontal="right" vertical="center" wrapText="1"/>
    </xf>
    <xf numFmtId="3" fontId="33" fillId="0" borderId="92" xfId="2" applyNumberFormat="1" applyFont="1" applyBorder="1" applyAlignment="1">
      <alignment horizontal="right" vertical="center" wrapText="1"/>
    </xf>
    <xf numFmtId="3" fontId="32" fillId="0" borderId="65" xfId="2" applyNumberFormat="1" applyFont="1" applyBorder="1" applyAlignment="1">
      <alignment horizontal="right" vertical="center"/>
    </xf>
    <xf numFmtId="3" fontId="33" fillId="0" borderId="32" xfId="2" applyNumberFormat="1" applyFont="1" applyBorder="1" applyAlignment="1">
      <alignment horizontal="right" vertical="center" wrapText="1"/>
    </xf>
    <xf numFmtId="3" fontId="32" fillId="0" borderId="7" xfId="2" applyNumberFormat="1" applyFont="1" applyBorder="1" applyAlignment="1">
      <alignment horizontal="right" vertical="center"/>
    </xf>
    <xf numFmtId="3" fontId="32" fillId="0" borderId="81" xfId="2" applyNumberFormat="1" applyFont="1" applyBorder="1" applyAlignment="1">
      <alignment horizontal="right" vertical="center"/>
    </xf>
    <xf numFmtId="3" fontId="32" fillId="0" borderId="91" xfId="2" applyNumberFormat="1" applyFont="1" applyBorder="1" applyAlignment="1">
      <alignment horizontal="right" vertical="center"/>
    </xf>
    <xf numFmtId="3" fontId="33" fillId="4" borderId="74" xfId="2" applyNumberFormat="1" applyFont="1" applyFill="1" applyBorder="1" applyAlignment="1">
      <alignment horizontal="right" vertical="center"/>
    </xf>
    <xf numFmtId="3" fontId="33" fillId="4" borderId="76" xfId="2" applyNumberFormat="1" applyFont="1" applyFill="1" applyBorder="1" applyAlignment="1">
      <alignment horizontal="right" vertical="center"/>
    </xf>
    <xf numFmtId="3" fontId="32" fillId="0" borderId="18" xfId="2" applyNumberFormat="1" applyFont="1" applyBorder="1" applyAlignment="1">
      <alignment horizontal="right" vertical="center"/>
    </xf>
    <xf numFmtId="0" fontId="25" fillId="2" borderId="0" xfId="2" applyFont="1" applyFill="1"/>
    <xf numFmtId="0" fontId="35" fillId="2" borderId="0" xfId="2" applyFont="1" applyFill="1"/>
    <xf numFmtId="0" fontId="10" fillId="0" borderId="0" xfId="2" applyAlignment="1">
      <alignment horizontal="left"/>
    </xf>
    <xf numFmtId="3" fontId="10" fillId="0" borderId="0" xfId="2" applyNumberFormat="1"/>
    <xf numFmtId="0" fontId="0" fillId="0" borderId="0" xfId="2" applyFont="1" applyAlignment="1">
      <alignment horizontal="left"/>
    </xf>
    <xf numFmtId="3" fontId="36" fillId="0" borderId="0" xfId="2" applyNumberFormat="1" applyFont="1"/>
    <xf numFmtId="0" fontId="10" fillId="0" borderId="5" xfId="2" applyBorder="1"/>
    <xf numFmtId="3" fontId="10" fillId="0" borderId="5" xfId="2" applyNumberFormat="1" applyBorder="1"/>
    <xf numFmtId="0" fontId="39" fillId="0" borderId="0" xfId="2" applyFont="1" applyAlignment="1">
      <alignment horizontal="left"/>
    </xf>
    <xf numFmtId="3" fontId="39" fillId="0" borderId="0" xfId="2" applyNumberFormat="1" applyFont="1"/>
    <xf numFmtId="0" fontId="39" fillId="0" borderId="0" xfId="2" applyFont="1"/>
    <xf numFmtId="0" fontId="39" fillId="0" borderId="5" xfId="2" applyFont="1" applyBorder="1"/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6" fillId="0" borderId="5" xfId="18" applyFont="1" applyBorder="1" applyAlignment="1">
      <alignment horizontal="center" vertical="center" wrapText="1"/>
    </xf>
    <xf numFmtId="0" fontId="16" fillId="0" borderId="5" xfId="19" applyFont="1" applyBorder="1" applyAlignment="1">
      <alignment vertical="center" wrapText="1"/>
    </xf>
    <xf numFmtId="10" fontId="15" fillId="0" borderId="5" xfId="17" applyNumberFormat="1" applyFont="1" applyFill="1" applyBorder="1" applyAlignment="1">
      <alignment horizontal="right" vertical="center"/>
    </xf>
    <xf numFmtId="10" fontId="15" fillId="2" borderId="5" xfId="17" applyNumberFormat="1" applyFont="1" applyFill="1" applyBorder="1" applyAlignment="1">
      <alignment horizontal="right" vertical="center"/>
    </xf>
    <xf numFmtId="10" fontId="15" fillId="0" borderId="5" xfId="17" applyNumberFormat="1" applyFont="1" applyBorder="1" applyAlignment="1">
      <alignment vertical="center"/>
    </xf>
    <xf numFmtId="10" fontId="15" fillId="0" borderId="5" xfId="17" applyNumberFormat="1" applyFont="1" applyBorder="1" applyAlignment="1">
      <alignment horizontal="right" vertical="center"/>
    </xf>
    <xf numFmtId="3" fontId="16" fillId="0" borderId="5" xfId="19" applyNumberFormat="1" applyFont="1" applyBorder="1" applyAlignment="1">
      <alignment vertical="center" wrapText="1"/>
    </xf>
    <xf numFmtId="10" fontId="15" fillId="0" borderId="5" xfId="18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/>
    </xf>
    <xf numFmtId="0" fontId="10" fillId="0" borderId="9" xfId="0" applyFont="1" applyBorder="1"/>
    <xf numFmtId="0" fontId="10" fillId="0" borderId="7" xfId="0" applyFont="1" applyBorder="1"/>
    <xf numFmtId="10" fontId="15" fillId="0" borderId="5" xfId="17" applyNumberFormat="1" applyFont="1" applyBorder="1"/>
    <xf numFmtId="0" fontId="10" fillId="0" borderId="5" xfId="0" applyFont="1" applyBorder="1" applyAlignment="1">
      <alignment horizontal="right" vertical="center"/>
    </xf>
    <xf numFmtId="10" fontId="15" fillId="0" borderId="5" xfId="0" applyNumberFormat="1" applyFont="1" applyBorder="1"/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5" fillId="0" borderId="9" xfId="0" applyFont="1" applyBorder="1"/>
    <xf numFmtId="0" fontId="15" fillId="0" borderId="7" xfId="0" applyFont="1" applyBorder="1"/>
    <xf numFmtId="10" fontId="15" fillId="0" borderId="0" xfId="17" applyNumberFormat="1" applyFont="1" applyBorder="1" applyAlignment="1">
      <alignment horizontal="right" vertical="center"/>
    </xf>
    <xf numFmtId="0" fontId="15" fillId="0" borderId="5" xfId="0" applyFont="1" applyBorder="1" applyAlignment="1">
      <alignment horizontal="center"/>
    </xf>
    <xf numFmtId="10" fontId="15" fillId="0" borderId="0" xfId="17" applyNumberFormat="1" applyFont="1" applyFill="1" applyBorder="1" applyAlignment="1">
      <alignment horizontal="right" vertical="center"/>
    </xf>
    <xf numFmtId="10" fontId="18" fillId="2" borderId="5" xfId="0" applyNumberFormat="1" applyFont="1" applyFill="1" applyBorder="1"/>
    <xf numFmtId="10" fontId="18" fillId="2" borderId="5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 vertical="center"/>
    </xf>
    <xf numFmtId="3" fontId="18" fillId="0" borderId="0" xfId="0" applyNumberFormat="1" applyFont="1" applyAlignment="1">
      <alignment vertical="center"/>
    </xf>
    <xf numFmtId="0" fontId="1" fillId="0" borderId="0" xfId="20"/>
    <xf numFmtId="0" fontId="28" fillId="2" borderId="37" xfId="2" applyFont="1" applyFill="1" applyBorder="1" applyAlignment="1">
      <alignment horizontal="center" vertical="center"/>
    </xf>
    <xf numFmtId="0" fontId="1" fillId="0" borderId="0" xfId="21" applyAlignment="1">
      <alignment vertical="center"/>
    </xf>
    <xf numFmtId="3" fontId="32" fillId="4" borderId="91" xfId="2" applyNumberFormat="1" applyFont="1" applyFill="1" applyBorder="1" applyAlignment="1">
      <alignment horizontal="right" vertical="center"/>
    </xf>
    <xf numFmtId="3" fontId="33" fillId="2" borderId="46" xfId="2" applyNumberFormat="1" applyFont="1" applyFill="1" applyBorder="1" applyAlignment="1">
      <alignment horizontal="right" vertical="center"/>
    </xf>
    <xf numFmtId="3" fontId="34" fillId="0" borderId="0" xfId="2" applyNumberFormat="1" applyFont="1"/>
    <xf numFmtId="3" fontId="33" fillId="2" borderId="59" xfId="2" applyNumberFormat="1" applyFont="1" applyFill="1" applyBorder="1" applyAlignment="1">
      <alignment horizontal="right" vertical="center" wrapText="1"/>
    </xf>
    <xf numFmtId="3" fontId="32" fillId="0" borderId="82" xfId="2" applyNumberFormat="1" applyFont="1" applyBorder="1" applyAlignment="1">
      <alignment horizontal="right" vertical="center"/>
    </xf>
    <xf numFmtId="0" fontId="29" fillId="0" borderId="70" xfId="2" applyFont="1" applyBorder="1" applyAlignment="1">
      <alignment horizontal="left" vertical="center"/>
    </xf>
    <xf numFmtId="3" fontId="32" fillId="3" borderId="8" xfId="2" applyNumberFormat="1" applyFont="1" applyFill="1" applyBorder="1" applyAlignment="1">
      <alignment horizontal="right" vertical="center"/>
    </xf>
    <xf numFmtId="3" fontId="33" fillId="0" borderId="60" xfId="22" applyNumberFormat="1" applyFont="1" applyBorder="1" applyAlignment="1">
      <alignment horizontal="right" vertical="center"/>
    </xf>
    <xf numFmtId="3" fontId="33" fillId="0" borderId="61" xfId="22" applyNumberFormat="1" applyFont="1" applyBorder="1" applyAlignment="1">
      <alignment horizontal="right" vertical="center"/>
    </xf>
    <xf numFmtId="3" fontId="33" fillId="0" borderId="68" xfId="22" applyNumberFormat="1" applyFont="1" applyBorder="1" applyAlignment="1">
      <alignment horizontal="right" vertical="center"/>
    </xf>
    <xf numFmtId="3" fontId="33" fillId="0" borderId="8" xfId="22" applyNumberFormat="1" applyFont="1" applyBorder="1" applyAlignment="1">
      <alignment horizontal="right" vertical="center"/>
    </xf>
    <xf numFmtId="3" fontId="33" fillId="0" borderId="24" xfId="22" applyNumberFormat="1" applyFont="1" applyBorder="1" applyAlignment="1">
      <alignment horizontal="right" vertical="center"/>
    </xf>
    <xf numFmtId="3" fontId="33" fillId="0" borderId="5" xfId="22" applyNumberFormat="1" applyFont="1" applyBorder="1" applyAlignment="1">
      <alignment horizontal="right" vertical="center"/>
    </xf>
    <xf numFmtId="3" fontId="32" fillId="5" borderId="30" xfId="2" applyNumberFormat="1" applyFont="1" applyFill="1" applyBorder="1" applyAlignment="1">
      <alignment horizontal="right" vertical="center"/>
    </xf>
    <xf numFmtId="3" fontId="32" fillId="5" borderId="7" xfId="2" applyNumberFormat="1" applyFont="1" applyFill="1" applyBorder="1" applyAlignment="1">
      <alignment horizontal="right" vertical="center"/>
    </xf>
    <xf numFmtId="3" fontId="33" fillId="0" borderId="61" xfId="2" applyNumberFormat="1" applyFont="1" applyBorder="1" applyAlignment="1">
      <alignment horizontal="right" vertical="center"/>
    </xf>
    <xf numFmtId="3" fontId="29" fillId="0" borderId="19" xfId="2" applyNumberFormat="1" applyFont="1" applyBorder="1" applyAlignment="1">
      <alignment horizontal="right" vertical="center"/>
    </xf>
    <xf numFmtId="3" fontId="29" fillId="0" borderId="24" xfId="2" applyNumberFormat="1" applyFont="1" applyBorder="1" applyAlignment="1">
      <alignment horizontal="right" vertical="center"/>
    </xf>
    <xf numFmtId="3" fontId="29" fillId="3" borderId="5" xfId="2" applyNumberFormat="1" applyFont="1" applyFill="1" applyBorder="1" applyAlignment="1">
      <alignment horizontal="right" vertical="center"/>
    </xf>
    <xf numFmtId="3" fontId="29" fillId="0" borderId="22" xfId="2" applyNumberFormat="1" applyFont="1" applyBorder="1" applyAlignment="1">
      <alignment horizontal="right" vertical="center"/>
    </xf>
    <xf numFmtId="3" fontId="29" fillId="0" borderId="7" xfId="2" applyNumberFormat="1" applyFont="1" applyBorder="1" applyAlignment="1">
      <alignment horizontal="right" vertical="center"/>
    </xf>
    <xf numFmtId="3" fontId="29" fillId="0" borderId="5" xfId="2" applyNumberFormat="1" applyFont="1" applyBorder="1" applyAlignment="1">
      <alignment horizontal="right" vertical="center"/>
    </xf>
    <xf numFmtId="3" fontId="29" fillId="0" borderId="6" xfId="2" applyNumberFormat="1" applyFont="1" applyBorder="1" applyAlignment="1">
      <alignment horizontal="right" vertical="center"/>
    </xf>
    <xf numFmtId="3" fontId="28" fillId="3" borderId="5" xfId="2" applyNumberFormat="1" applyFont="1" applyFill="1" applyBorder="1" applyAlignment="1">
      <alignment horizontal="right" vertical="center"/>
    </xf>
    <xf numFmtId="3" fontId="29" fillId="2" borderId="5" xfId="2" applyNumberFormat="1" applyFont="1" applyFill="1" applyBorder="1" applyAlignment="1">
      <alignment horizontal="right" vertical="center"/>
    </xf>
    <xf numFmtId="3" fontId="29" fillId="8" borderId="25" xfId="2" applyNumberFormat="1" applyFont="1" applyFill="1" applyBorder="1" applyAlignment="1">
      <alignment horizontal="right" vertical="center"/>
    </xf>
    <xf numFmtId="3" fontId="29" fillId="8" borderId="21" xfId="2" applyNumberFormat="1" applyFont="1" applyFill="1" applyBorder="1" applyAlignment="1">
      <alignment horizontal="right" vertical="center"/>
    </xf>
    <xf numFmtId="3" fontId="29" fillId="8" borderId="23" xfId="2" applyNumberFormat="1" applyFont="1" applyFill="1" applyBorder="1" applyAlignment="1">
      <alignment horizontal="right" vertical="center"/>
    </xf>
    <xf numFmtId="3" fontId="29" fillId="8" borderId="7" xfId="2" applyNumberFormat="1" applyFont="1" applyFill="1" applyBorder="1" applyAlignment="1">
      <alignment horizontal="right" vertical="center"/>
    </xf>
    <xf numFmtId="3" fontId="29" fillId="8" borderId="5" xfId="2" applyNumberFormat="1" applyFont="1" applyFill="1" applyBorder="1" applyAlignment="1">
      <alignment horizontal="right" vertical="center"/>
    </xf>
    <xf numFmtId="3" fontId="29" fillId="8" borderId="6" xfId="2" applyNumberFormat="1" applyFont="1" applyFill="1" applyBorder="1" applyAlignment="1">
      <alignment horizontal="right" vertical="center"/>
    </xf>
    <xf numFmtId="3" fontId="29" fillId="8" borderId="20" xfId="2" applyNumberFormat="1" applyFont="1" applyFill="1" applyBorder="1" applyAlignment="1">
      <alignment horizontal="right" vertical="center"/>
    </xf>
    <xf numFmtId="3" fontId="29" fillId="0" borderId="27" xfId="2" applyNumberFormat="1" applyFont="1" applyBorder="1" applyAlignment="1">
      <alignment horizontal="right" vertical="center"/>
    </xf>
    <xf numFmtId="3" fontId="29" fillId="0" borderId="16" xfId="2" applyNumberFormat="1" applyFont="1" applyBorder="1" applyAlignment="1">
      <alignment horizontal="right" vertical="center"/>
    </xf>
    <xf numFmtId="3" fontId="29" fillId="0" borderId="18" xfId="2" applyNumberFormat="1" applyFont="1" applyBorder="1" applyAlignment="1">
      <alignment horizontal="right" vertical="center"/>
    </xf>
    <xf numFmtId="3" fontId="29" fillId="8" borderId="28" xfId="2" applyNumberFormat="1" applyFont="1" applyFill="1" applyBorder="1" applyAlignment="1">
      <alignment horizontal="right" vertical="center"/>
    </xf>
    <xf numFmtId="3" fontId="29" fillId="8" borderId="11" xfId="2" applyNumberFormat="1" applyFont="1" applyFill="1" applyBorder="1" applyAlignment="1">
      <alignment horizontal="right" vertical="center"/>
    </xf>
    <xf numFmtId="3" fontId="29" fillId="8" borderId="26" xfId="2" applyNumberFormat="1" applyFont="1" applyFill="1" applyBorder="1" applyAlignment="1">
      <alignment horizontal="right" vertical="center"/>
    </xf>
    <xf numFmtId="3" fontId="29" fillId="0" borderId="17" xfId="2" applyNumberFormat="1" applyFont="1" applyBorder="1" applyAlignment="1">
      <alignment horizontal="right" vertical="center"/>
    </xf>
    <xf numFmtId="3" fontId="29" fillId="0" borderId="15" xfId="2" applyNumberFormat="1" applyFont="1" applyBorder="1" applyAlignment="1">
      <alignment horizontal="right" vertical="center"/>
    </xf>
    <xf numFmtId="3" fontId="28" fillId="0" borderId="6" xfId="2" applyNumberFormat="1" applyFont="1" applyBorder="1" applyAlignment="1">
      <alignment horizontal="right" vertical="center"/>
    </xf>
    <xf numFmtId="3" fontId="28" fillId="0" borderId="24" xfId="2" applyNumberFormat="1" applyFont="1" applyBorder="1" applyAlignment="1">
      <alignment horizontal="right" vertical="center"/>
    </xf>
    <xf numFmtId="3" fontId="28" fillId="0" borderId="5" xfId="2" applyNumberFormat="1" applyFont="1" applyBorder="1" applyAlignment="1">
      <alignment horizontal="right" vertical="center"/>
    </xf>
    <xf numFmtId="3" fontId="29" fillId="8" borderId="74" xfId="2" applyNumberFormat="1" applyFont="1" applyFill="1" applyBorder="1" applyAlignment="1">
      <alignment horizontal="right" vertical="center"/>
    </xf>
    <xf numFmtId="3" fontId="29" fillId="8" borderId="76" xfId="2" applyNumberFormat="1" applyFont="1" applyFill="1" applyBorder="1" applyAlignment="1">
      <alignment horizontal="right" vertical="center"/>
    </xf>
    <xf numFmtId="3" fontId="29" fillId="8" borderId="75" xfId="2" applyNumberFormat="1" applyFont="1" applyFill="1" applyBorder="1" applyAlignment="1">
      <alignment horizontal="right" vertical="center"/>
    </xf>
    <xf numFmtId="3" fontId="29" fillId="8" borderId="77" xfId="2" applyNumberFormat="1" applyFont="1" applyFill="1" applyBorder="1" applyAlignment="1">
      <alignment horizontal="right" vertical="center"/>
    </xf>
    <xf numFmtId="3" fontId="29" fillId="8" borderId="79" xfId="2" applyNumberFormat="1" applyFont="1" applyFill="1" applyBorder="1" applyAlignment="1">
      <alignment horizontal="right" vertical="center"/>
    </xf>
    <xf numFmtId="3" fontId="29" fillId="8" borderId="78" xfId="2" applyNumberFormat="1" applyFont="1" applyFill="1" applyBorder="1" applyAlignment="1">
      <alignment horizontal="right" vertical="center"/>
    </xf>
    <xf numFmtId="0" fontId="28" fillId="2" borderId="0" xfId="2" applyFont="1" applyFill="1"/>
    <xf numFmtId="0" fontId="20" fillId="0" borderId="0" xfId="2" applyFont="1"/>
    <xf numFmtId="3" fontId="39" fillId="0" borderId="5" xfId="2" applyNumberFormat="1" applyFont="1" applyBorder="1"/>
    <xf numFmtId="0" fontId="20" fillId="0" borderId="5" xfId="2" applyFont="1" applyBorder="1"/>
    <xf numFmtId="0" fontId="38" fillId="0" borderId="5" xfId="2" applyFont="1" applyBorder="1"/>
    <xf numFmtId="0" fontId="29" fillId="0" borderId="0" xfId="20" applyFont="1"/>
    <xf numFmtId="3" fontId="12" fillId="0" borderId="0" xfId="20" applyNumberFormat="1" applyFont="1"/>
    <xf numFmtId="0" fontId="12" fillId="0" borderId="0" xfId="20" applyFont="1"/>
    <xf numFmtId="3" fontId="33" fillId="0" borderId="96" xfId="2" applyNumberFormat="1" applyFont="1" applyBorder="1" applyAlignment="1">
      <alignment horizontal="right" vertical="center" wrapText="1"/>
    </xf>
    <xf numFmtId="3" fontId="33" fillId="2" borderId="65" xfId="2" applyNumberFormat="1" applyFont="1" applyFill="1" applyBorder="1" applyAlignment="1">
      <alignment horizontal="right" vertical="center" wrapText="1"/>
    </xf>
    <xf numFmtId="3" fontId="33" fillId="2" borderId="0" xfId="2" applyNumberFormat="1" applyFont="1" applyFill="1" applyAlignment="1">
      <alignment horizontal="right" vertical="center"/>
    </xf>
    <xf numFmtId="3" fontId="29" fillId="0" borderId="81" xfId="2" applyNumberFormat="1" applyFont="1" applyBorder="1" applyAlignment="1">
      <alignment horizontal="right" vertical="center"/>
    </xf>
    <xf numFmtId="3" fontId="29" fillId="8" borderId="84" xfId="2" applyNumberFormat="1" applyFont="1" applyFill="1" applyBorder="1" applyAlignment="1">
      <alignment horizontal="right" vertical="center"/>
    </xf>
    <xf numFmtId="3" fontId="29" fillId="0" borderId="86" xfId="2" applyNumberFormat="1" applyFont="1" applyBorder="1" applyAlignment="1">
      <alignment horizontal="right" vertical="center"/>
    </xf>
    <xf numFmtId="3" fontId="29" fillId="8" borderId="80" xfId="2" applyNumberFormat="1" applyFont="1" applyFill="1" applyBorder="1" applyAlignment="1">
      <alignment horizontal="right" vertical="center"/>
    </xf>
    <xf numFmtId="3" fontId="29" fillId="0" borderId="60" xfId="2" applyNumberFormat="1" applyFont="1" applyBorder="1" applyAlignment="1">
      <alignment horizontal="right" vertical="center"/>
    </xf>
    <xf numFmtId="3" fontId="29" fillId="0" borderId="61" xfId="2" applyNumberFormat="1" applyFont="1" applyBorder="1" applyAlignment="1">
      <alignment horizontal="right" vertical="center"/>
    </xf>
    <xf numFmtId="3" fontId="29" fillId="0" borderId="59" xfId="2" applyNumberFormat="1" applyFont="1" applyBorder="1" applyAlignment="1">
      <alignment horizontal="right" vertical="center"/>
    </xf>
    <xf numFmtId="3" fontId="29" fillId="0" borderId="62" xfId="2" applyNumberFormat="1" applyFont="1" applyBorder="1" applyAlignment="1">
      <alignment horizontal="right" vertical="center"/>
    </xf>
    <xf numFmtId="3" fontId="29" fillId="0" borderId="92" xfId="2" applyNumberFormat="1" applyFont="1" applyBorder="1" applyAlignment="1">
      <alignment horizontal="right" vertical="center"/>
    </xf>
    <xf numFmtId="3" fontId="29" fillId="0" borderId="65" xfId="2" applyNumberFormat="1" applyFont="1" applyBorder="1" applyAlignment="1">
      <alignment horizontal="right" vertical="center"/>
    </xf>
    <xf numFmtId="3" fontId="32" fillId="9" borderId="5" xfId="2" applyNumberFormat="1" applyFont="1" applyFill="1" applyBorder="1" applyAlignment="1">
      <alignment horizontal="right" vertical="center"/>
    </xf>
    <xf numFmtId="3" fontId="32" fillId="9" borderId="12" xfId="2" applyNumberFormat="1" applyFont="1" applyFill="1" applyBorder="1" applyAlignment="1">
      <alignment horizontal="right" vertical="center"/>
    </xf>
    <xf numFmtId="3" fontId="33" fillId="9" borderId="5" xfId="2" applyNumberFormat="1" applyFont="1" applyFill="1" applyBorder="1" applyAlignment="1">
      <alignment horizontal="right" vertical="center" wrapText="1"/>
    </xf>
    <xf numFmtId="3" fontId="32" fillId="9" borderId="61" xfId="2" applyNumberFormat="1" applyFont="1" applyFill="1" applyBorder="1" applyAlignment="1">
      <alignment horizontal="right" vertical="center"/>
    </xf>
    <xf numFmtId="3" fontId="33" fillId="9" borderId="61" xfId="2" applyNumberFormat="1" applyFont="1" applyFill="1" applyBorder="1" applyAlignment="1">
      <alignment horizontal="right" vertical="center" wrapText="1"/>
    </xf>
    <xf numFmtId="3" fontId="32" fillId="9" borderId="16" xfId="2" applyNumberFormat="1" applyFont="1" applyFill="1" applyBorder="1" applyAlignment="1">
      <alignment horizontal="right" vertical="center"/>
    </xf>
    <xf numFmtId="3" fontId="32" fillId="9" borderId="8" xfId="2" applyNumberFormat="1" applyFont="1" applyFill="1" applyBorder="1" applyAlignment="1">
      <alignment horizontal="right" vertical="center"/>
    </xf>
    <xf numFmtId="3" fontId="33" fillId="9" borderId="8" xfId="2" applyNumberFormat="1" applyFont="1" applyFill="1" applyBorder="1" applyAlignment="1">
      <alignment horizontal="right" vertical="center" wrapText="1"/>
    </xf>
    <xf numFmtId="0" fontId="11" fillId="0" borderId="0" xfId="20" applyFont="1" applyAlignment="1">
      <alignment horizontal="center"/>
    </xf>
    <xf numFmtId="0" fontId="32" fillId="2" borderId="0" xfId="2" applyFont="1" applyFill="1" applyAlignment="1">
      <alignment horizontal="center" vertical="center"/>
    </xf>
    <xf numFmtId="0" fontId="33" fillId="2" borderId="0" xfId="2" applyFont="1" applyFill="1" applyAlignment="1">
      <alignment horizontal="center" vertical="center"/>
    </xf>
    <xf numFmtId="0" fontId="39" fillId="2" borderId="0" xfId="2" applyFont="1" applyFill="1" applyAlignment="1">
      <alignment horizontal="center" vertical="center"/>
    </xf>
    <xf numFmtId="0" fontId="39" fillId="0" borderId="0" xfId="2" applyFont="1" applyAlignment="1">
      <alignment horizontal="center" vertical="center"/>
    </xf>
    <xf numFmtId="3" fontId="39" fillId="0" borderId="0" xfId="2" applyNumberFormat="1" applyFont="1" applyAlignment="1">
      <alignment horizontal="center" vertical="center"/>
    </xf>
    <xf numFmtId="0" fontId="11" fillId="0" borderId="0" xfId="20" applyFont="1" applyAlignment="1">
      <alignment horizontal="center" vertical="center"/>
    </xf>
    <xf numFmtId="3" fontId="1" fillId="0" borderId="0" xfId="20" applyNumberFormat="1"/>
    <xf numFmtId="0" fontId="33" fillId="0" borderId="0" xfId="20" applyFont="1" applyAlignment="1">
      <alignment horizontal="center" vertical="center"/>
    </xf>
    <xf numFmtId="3" fontId="11" fillId="0" borderId="0" xfId="20" applyNumberFormat="1" applyFont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33" fillId="0" borderId="0" xfId="20" applyFont="1" applyAlignment="1">
      <alignment horizontal="center"/>
    </xf>
    <xf numFmtId="3" fontId="11" fillId="0" borderId="0" xfId="20" applyNumberFormat="1" applyFont="1" applyAlignment="1">
      <alignment horizontal="center"/>
    </xf>
    <xf numFmtId="3" fontId="33" fillId="6" borderId="0" xfId="20" applyNumberFormat="1" applyFont="1" applyFill="1" applyAlignment="1">
      <alignment horizontal="center"/>
    </xf>
    <xf numFmtId="0" fontId="33" fillId="6" borderId="0" xfId="20" applyFont="1" applyFill="1" applyAlignment="1">
      <alignment horizontal="center"/>
    </xf>
    <xf numFmtId="0" fontId="11" fillId="6" borderId="0" xfId="20" applyFont="1" applyFill="1"/>
    <xf numFmtId="3" fontId="11" fillId="6" borderId="0" xfId="20" applyNumberFormat="1" applyFont="1" applyFill="1" applyAlignment="1">
      <alignment horizontal="center" vertical="center"/>
    </xf>
    <xf numFmtId="3" fontId="39" fillId="6" borderId="0" xfId="2" applyNumberFormat="1" applyFont="1" applyFill="1" applyAlignment="1">
      <alignment horizontal="center" vertical="center"/>
    </xf>
    <xf numFmtId="3" fontId="11" fillId="6" borderId="0" xfId="20" applyNumberFormat="1" applyFont="1" applyFill="1" applyAlignment="1">
      <alignment horizontal="center"/>
    </xf>
    <xf numFmtId="0" fontId="33" fillId="0" borderId="0" xfId="20" applyFont="1"/>
    <xf numFmtId="0" fontId="11" fillId="0" borderId="0" xfId="20" applyFont="1"/>
    <xf numFmtId="3" fontId="11" fillId="0" borderId="0" xfId="20" applyNumberFormat="1" applyFont="1"/>
    <xf numFmtId="0" fontId="29" fillId="0" borderId="24" xfId="2" applyFont="1" applyBorder="1" applyAlignment="1">
      <alignment horizontal="left" vertical="center"/>
    </xf>
    <xf numFmtId="0" fontId="29" fillId="0" borderId="60" xfId="2" applyFont="1" applyBorder="1" applyAlignment="1">
      <alignment horizontal="left" vertical="center"/>
    </xf>
    <xf numFmtId="0" fontId="29" fillId="0" borderId="68" xfId="2" applyFont="1" applyBorder="1" applyAlignment="1">
      <alignment horizontal="left" vertical="center"/>
    </xf>
    <xf numFmtId="0" fontId="28" fillId="0" borderId="60" xfId="2" applyFont="1" applyBorder="1" applyAlignment="1">
      <alignment horizontal="left" vertical="center"/>
    </xf>
    <xf numFmtId="0" fontId="28" fillId="0" borderId="24" xfId="2" applyFont="1" applyBorder="1" applyAlignment="1">
      <alignment horizontal="left" vertical="center"/>
    </xf>
    <xf numFmtId="0" fontId="28" fillId="0" borderId="27" xfId="2" applyFont="1" applyBorder="1" applyAlignment="1">
      <alignment horizontal="left" vertical="center"/>
    </xf>
    <xf numFmtId="0" fontId="29" fillId="0" borderId="59" xfId="2" applyFont="1" applyBorder="1" applyAlignment="1">
      <alignment horizontal="left" vertical="center"/>
    </xf>
    <xf numFmtId="0" fontId="29" fillId="0" borderId="22" xfId="2" applyFont="1" applyBorder="1" applyAlignment="1">
      <alignment horizontal="left" vertical="center"/>
    </xf>
    <xf numFmtId="0" fontId="29" fillId="0" borderId="44" xfId="2" applyFont="1" applyBorder="1" applyAlignment="1">
      <alignment horizontal="left" vertical="center"/>
    </xf>
    <xf numFmtId="0" fontId="37" fillId="0" borderId="5" xfId="2" applyFont="1" applyBorder="1" applyAlignment="1">
      <alignment horizontal="center"/>
    </xf>
    <xf numFmtId="0" fontId="37" fillId="0" borderId="6" xfId="2" applyFont="1" applyBorder="1" applyAlignment="1">
      <alignment horizontal="center"/>
    </xf>
    <xf numFmtId="0" fontId="37" fillId="0" borderId="9" xfId="2" applyFont="1" applyBorder="1" applyAlignment="1">
      <alignment horizontal="center"/>
    </xf>
    <xf numFmtId="0" fontId="37" fillId="0" borderId="7" xfId="2" applyFont="1" applyBorder="1" applyAlignment="1">
      <alignment horizontal="center"/>
    </xf>
    <xf numFmtId="0" fontId="39" fillId="0" borderId="5" xfId="2" applyFont="1" applyBorder="1" applyAlignment="1">
      <alignment horizontal="center" vertical="center"/>
    </xf>
    <xf numFmtId="0" fontId="30" fillId="7" borderId="93" xfId="2" applyFont="1" applyFill="1" applyBorder="1" applyAlignment="1">
      <alignment horizontal="center" vertical="center"/>
    </xf>
    <xf numFmtId="0" fontId="30" fillId="7" borderId="0" xfId="2" applyFont="1" applyFill="1" applyAlignment="1">
      <alignment horizontal="center" vertical="center"/>
    </xf>
    <xf numFmtId="0" fontId="30" fillId="7" borderId="94" xfId="2" applyFont="1" applyFill="1" applyBorder="1" applyAlignment="1">
      <alignment horizontal="center" vertical="center"/>
    </xf>
    <xf numFmtId="0" fontId="30" fillId="7" borderId="36" xfId="2" applyFont="1" applyFill="1" applyBorder="1" applyAlignment="1">
      <alignment horizontal="center" vertical="center"/>
    </xf>
    <xf numFmtId="0" fontId="29" fillId="0" borderId="27" xfId="2" applyFont="1" applyBorder="1" applyAlignment="1">
      <alignment horizontal="left" vertical="center"/>
    </xf>
    <xf numFmtId="0" fontId="29" fillId="0" borderId="17" xfId="2" applyFont="1" applyBorder="1" applyAlignment="1">
      <alignment horizontal="left" vertical="center"/>
    </xf>
    <xf numFmtId="0" fontId="29" fillId="0" borderId="24" xfId="2" applyFont="1" applyBorder="1" applyAlignment="1">
      <alignment vertical="center"/>
    </xf>
    <xf numFmtId="0" fontId="29" fillId="0" borderId="6" xfId="2" applyFont="1" applyBorder="1" applyAlignment="1">
      <alignment vertical="center"/>
    </xf>
    <xf numFmtId="0" fontId="29" fillId="0" borderId="24" xfId="2" applyFont="1" applyBorder="1" applyAlignment="1">
      <alignment horizontal="left" vertical="center"/>
    </xf>
    <xf numFmtId="0" fontId="29" fillId="0" borderId="6" xfId="2" applyFont="1" applyBorder="1" applyAlignment="1">
      <alignment horizontal="left" vertical="center"/>
    </xf>
    <xf numFmtId="0" fontId="29" fillId="8" borderId="74" xfId="2" applyFont="1" applyFill="1" applyBorder="1" applyAlignment="1">
      <alignment vertical="center"/>
    </xf>
    <xf numFmtId="0" fontId="29" fillId="8" borderId="78" xfId="2" applyFont="1" applyFill="1" applyBorder="1" applyAlignment="1">
      <alignment vertical="center"/>
    </xf>
    <xf numFmtId="0" fontId="30" fillId="7" borderId="95" xfId="2" applyFont="1" applyFill="1" applyBorder="1" applyAlignment="1">
      <alignment horizontal="center" vertical="center"/>
    </xf>
    <xf numFmtId="0" fontId="30" fillId="7" borderId="1" xfId="2" applyFont="1" applyFill="1" applyBorder="1" applyAlignment="1">
      <alignment horizontal="center" vertical="center"/>
    </xf>
    <xf numFmtId="0" fontId="29" fillId="8" borderId="25" xfId="2" applyFont="1" applyFill="1" applyBorder="1" applyAlignment="1">
      <alignment vertical="center"/>
    </xf>
    <xf numFmtId="0" fontId="29" fillId="8" borderId="29" xfId="2" applyFont="1" applyFill="1" applyBorder="1" applyAlignment="1">
      <alignment vertical="center"/>
    </xf>
    <xf numFmtId="0" fontId="30" fillId="0" borderId="58" xfId="2" applyFont="1" applyBorder="1" applyAlignment="1">
      <alignment horizontal="center" vertical="center"/>
    </xf>
    <xf numFmtId="0" fontId="30" fillId="0" borderId="66" xfId="2" applyFont="1" applyBorder="1" applyAlignment="1">
      <alignment horizontal="center" vertical="center"/>
    </xf>
    <xf numFmtId="0" fontId="30" fillId="2" borderId="38" xfId="2" applyFont="1" applyFill="1" applyBorder="1" applyAlignment="1">
      <alignment horizontal="center" vertical="center" wrapText="1"/>
    </xf>
    <xf numFmtId="0" fontId="30" fillId="2" borderId="67" xfId="2" applyFont="1" applyFill="1" applyBorder="1" applyAlignment="1">
      <alignment horizontal="center" vertical="center" wrapText="1"/>
    </xf>
    <xf numFmtId="0" fontId="31" fillId="2" borderId="38" xfId="2" applyFont="1" applyFill="1" applyBorder="1" applyAlignment="1">
      <alignment horizontal="center" vertical="center" wrapText="1"/>
    </xf>
    <xf numFmtId="0" fontId="31" fillId="2" borderId="67" xfId="2" applyFont="1" applyFill="1" applyBorder="1" applyAlignment="1">
      <alignment horizontal="center" vertical="center" wrapText="1"/>
    </xf>
    <xf numFmtId="0" fontId="28" fillId="4" borderId="28" xfId="2" applyFont="1" applyFill="1" applyBorder="1" applyAlignment="1">
      <alignment horizontal="center" vertical="center"/>
    </xf>
    <xf numFmtId="0" fontId="28" fillId="4" borderId="26" xfId="2" applyFont="1" applyFill="1" applyBorder="1" applyAlignment="1">
      <alignment horizontal="center" vertical="center"/>
    </xf>
    <xf numFmtId="0" fontId="30" fillId="7" borderId="37" xfId="2" applyFont="1" applyFill="1" applyBorder="1" applyAlignment="1">
      <alignment horizontal="center" vertical="center"/>
    </xf>
    <xf numFmtId="0" fontId="30" fillId="7" borderId="46" xfId="2" applyFont="1" applyFill="1" applyBorder="1" applyAlignment="1">
      <alignment horizontal="center" vertical="center"/>
    </xf>
    <xf numFmtId="0" fontId="30" fillId="7" borderId="47" xfId="2" applyFont="1" applyFill="1" applyBorder="1" applyAlignment="1">
      <alignment horizontal="center" vertical="center"/>
    </xf>
    <xf numFmtId="0" fontId="30" fillId="7" borderId="52" xfId="2" applyFont="1" applyFill="1" applyBorder="1" applyAlignment="1">
      <alignment horizontal="center" vertical="center"/>
    </xf>
    <xf numFmtId="0" fontId="30" fillId="7" borderId="4" xfId="2" applyFont="1" applyFill="1" applyBorder="1" applyAlignment="1">
      <alignment horizontal="center" vertical="center"/>
    </xf>
    <xf numFmtId="0" fontId="29" fillId="0" borderId="60" xfId="2" applyFont="1" applyBorder="1" applyAlignment="1">
      <alignment horizontal="left" vertical="center"/>
    </xf>
    <xf numFmtId="0" fontId="29" fillId="0" borderId="92" xfId="2" applyFont="1" applyBorder="1" applyAlignment="1">
      <alignment horizontal="left" vertical="center"/>
    </xf>
    <xf numFmtId="0" fontId="30" fillId="0" borderId="72" xfId="2" applyFont="1" applyBorder="1" applyAlignment="1">
      <alignment horizontal="center" vertical="center"/>
    </xf>
    <xf numFmtId="0" fontId="30" fillId="2" borderId="73" xfId="2" applyFont="1" applyFill="1" applyBorder="1" applyAlignment="1">
      <alignment horizontal="center" vertical="center" wrapText="1"/>
    </xf>
    <xf numFmtId="0" fontId="31" fillId="2" borderId="73" xfId="2" applyFont="1" applyFill="1" applyBorder="1" applyAlignment="1">
      <alignment horizontal="center" vertical="center" wrapText="1"/>
    </xf>
    <xf numFmtId="0" fontId="28" fillId="4" borderId="74" xfId="2" applyFont="1" applyFill="1" applyBorder="1" applyAlignment="1">
      <alignment horizontal="center" vertical="center"/>
    </xf>
    <xf numFmtId="0" fontId="28" fillId="4" borderId="75" xfId="2" applyFont="1" applyFill="1" applyBorder="1" applyAlignment="1">
      <alignment horizontal="center" vertical="center"/>
    </xf>
    <xf numFmtId="0" fontId="29" fillId="0" borderId="42" xfId="2" applyFont="1" applyBorder="1" applyAlignment="1">
      <alignment horizontal="left" vertical="center"/>
    </xf>
    <xf numFmtId="0" fontId="29" fillId="0" borderId="68" xfId="2" applyFont="1" applyBorder="1" applyAlignment="1">
      <alignment horizontal="left" vertical="center"/>
    </xf>
    <xf numFmtId="0" fontId="28" fillId="0" borderId="60" xfId="2" applyFont="1" applyBorder="1" applyAlignment="1">
      <alignment horizontal="left" vertical="center"/>
    </xf>
    <xf numFmtId="0" fontId="28" fillId="0" borderId="24" xfId="2" applyFont="1" applyBorder="1" applyAlignment="1">
      <alignment horizontal="left" vertical="center"/>
    </xf>
    <xf numFmtId="0" fontId="28" fillId="5" borderId="28" xfId="2" applyFont="1" applyFill="1" applyBorder="1" applyAlignment="1">
      <alignment horizontal="center" vertical="center"/>
    </xf>
    <xf numFmtId="0" fontId="28" fillId="5" borderId="26" xfId="2" applyFont="1" applyFill="1" applyBorder="1" applyAlignment="1">
      <alignment horizontal="center" vertical="center"/>
    </xf>
    <xf numFmtId="0" fontId="28" fillId="5" borderId="24" xfId="2" applyFont="1" applyFill="1" applyBorder="1" applyAlignment="1">
      <alignment horizontal="center" vertical="center"/>
    </xf>
    <xf numFmtId="0" fontId="28" fillId="5" borderId="22" xfId="2" applyFont="1" applyFill="1" applyBorder="1" applyAlignment="1">
      <alignment horizontal="center" vertical="center"/>
    </xf>
    <xf numFmtId="0" fontId="28" fillId="0" borderId="24" xfId="2" applyFont="1" applyBorder="1" applyAlignment="1">
      <alignment horizontal="center" vertical="center"/>
    </xf>
    <xf numFmtId="0" fontId="28" fillId="0" borderId="22" xfId="2" applyFont="1" applyBorder="1" applyAlignment="1">
      <alignment horizontal="center" vertical="center"/>
    </xf>
    <xf numFmtId="0" fontId="30" fillId="0" borderId="38" xfId="2" applyFont="1" applyBorder="1" applyAlignment="1">
      <alignment horizontal="center" vertical="center" wrapText="1"/>
    </xf>
    <xf numFmtId="0" fontId="30" fillId="0" borderId="67" xfId="2" applyFont="1" applyBorder="1" applyAlignment="1">
      <alignment horizontal="center" vertical="center" wrapText="1"/>
    </xf>
    <xf numFmtId="0" fontId="30" fillId="0" borderId="73" xfId="2" applyFont="1" applyBorder="1" applyAlignment="1">
      <alignment horizontal="center" vertical="center" wrapText="1"/>
    </xf>
    <xf numFmtId="0" fontId="31" fillId="0" borderId="38" xfId="2" applyFont="1" applyBorder="1" applyAlignment="1">
      <alignment horizontal="center" vertical="center" wrapText="1"/>
    </xf>
    <xf numFmtId="0" fontId="31" fillId="0" borderId="67" xfId="2" applyFont="1" applyBorder="1" applyAlignment="1">
      <alignment horizontal="center" vertical="center" wrapText="1"/>
    </xf>
    <xf numFmtId="0" fontId="31" fillId="0" borderId="73" xfId="2" applyFont="1" applyBorder="1" applyAlignment="1">
      <alignment horizontal="center" vertical="center" wrapText="1"/>
    </xf>
    <xf numFmtId="0" fontId="29" fillId="0" borderId="44" xfId="2" applyFont="1" applyBorder="1" applyAlignment="1">
      <alignment horizontal="center" vertical="center"/>
    </xf>
    <xf numFmtId="0" fontId="29" fillId="0" borderId="19" xfId="2" applyFont="1" applyBorder="1" applyAlignment="1">
      <alignment horizontal="center" vertical="center"/>
    </xf>
    <xf numFmtId="0" fontId="30" fillId="0" borderId="55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1" fillId="0" borderId="2" xfId="2" applyFont="1" applyBorder="1" applyAlignment="1">
      <alignment horizontal="center" vertical="center" wrapText="1"/>
    </xf>
    <xf numFmtId="0" fontId="28" fillId="0" borderId="27" xfId="2" applyFont="1" applyBorder="1" applyAlignment="1">
      <alignment horizontal="left" vertical="center"/>
    </xf>
    <xf numFmtId="0" fontId="28" fillId="4" borderId="79" xfId="2" applyFont="1" applyFill="1" applyBorder="1" applyAlignment="1">
      <alignment horizontal="center" vertical="center"/>
    </xf>
    <xf numFmtId="0" fontId="28" fillId="4" borderId="89" xfId="2" applyFont="1" applyFill="1" applyBorder="1" applyAlignment="1">
      <alignment horizontal="center" vertical="center"/>
    </xf>
    <xf numFmtId="0" fontId="30" fillId="0" borderId="83" xfId="2" applyFont="1" applyBorder="1" applyAlignment="1">
      <alignment horizontal="center" vertical="center"/>
    </xf>
    <xf numFmtId="0" fontId="30" fillId="2" borderId="3" xfId="2" applyFont="1" applyFill="1" applyBorder="1" applyAlignment="1">
      <alignment horizontal="center" vertical="center" wrapText="1"/>
    </xf>
    <xf numFmtId="0" fontId="31" fillId="2" borderId="3" xfId="2" applyFont="1" applyFill="1" applyBorder="1" applyAlignment="1">
      <alignment horizontal="center" vertical="center" wrapText="1"/>
    </xf>
    <xf numFmtId="0" fontId="28" fillId="4" borderId="25" xfId="2" applyFont="1" applyFill="1" applyBorder="1" applyAlignment="1">
      <alignment horizontal="center" vertical="center"/>
    </xf>
    <xf numFmtId="0" fontId="28" fillId="4" borderId="23" xfId="2" applyFont="1" applyFill="1" applyBorder="1" applyAlignment="1">
      <alignment horizontal="center" vertical="center"/>
    </xf>
    <xf numFmtId="0" fontId="31" fillId="0" borderId="58" xfId="2" applyFont="1" applyBorder="1" applyAlignment="1">
      <alignment horizontal="center" vertical="center"/>
    </xf>
    <xf numFmtId="0" fontId="31" fillId="0" borderId="66" xfId="2" applyFont="1" applyBorder="1" applyAlignment="1">
      <alignment horizontal="center" vertical="center"/>
    </xf>
    <xf numFmtId="0" fontId="31" fillId="0" borderId="72" xfId="2" applyFont="1" applyBorder="1" applyAlignment="1">
      <alignment horizontal="center" vertical="center"/>
    </xf>
    <xf numFmtId="0" fontId="29" fillId="0" borderId="59" xfId="2" applyFont="1" applyBorder="1" applyAlignment="1">
      <alignment horizontal="left" vertical="center"/>
    </xf>
    <xf numFmtId="0" fontId="29" fillId="0" borderId="22" xfId="2" applyFont="1" applyBorder="1" applyAlignment="1">
      <alignment horizontal="left" vertical="center"/>
    </xf>
    <xf numFmtId="0" fontId="30" fillId="0" borderId="3" xfId="2" applyFont="1" applyBorder="1" applyAlignment="1">
      <alignment horizontal="center" vertical="center" wrapText="1"/>
    </xf>
    <xf numFmtId="0" fontId="31" fillId="0" borderId="3" xfId="2" applyFont="1" applyBorder="1" applyAlignment="1">
      <alignment horizontal="center" vertical="center" wrapText="1"/>
    </xf>
    <xf numFmtId="0" fontId="29" fillId="5" borderId="35" xfId="2" applyFont="1" applyFill="1" applyBorder="1" applyAlignment="1">
      <alignment horizontal="center" vertical="center"/>
    </xf>
    <xf numFmtId="0" fontId="29" fillId="5" borderId="88" xfId="2" applyFont="1" applyFill="1" applyBorder="1" applyAlignment="1">
      <alignment horizontal="center" vertical="center"/>
    </xf>
    <xf numFmtId="0" fontId="29" fillId="0" borderId="28" xfId="2" applyFont="1" applyBorder="1" applyAlignment="1">
      <alignment horizontal="left" vertical="center"/>
    </xf>
    <xf numFmtId="0" fontId="29" fillId="0" borderId="35" xfId="2" applyFont="1" applyBorder="1" applyAlignment="1">
      <alignment horizontal="center" vertical="center"/>
    </xf>
    <xf numFmtId="0" fontId="29" fillId="0" borderId="88" xfId="2" applyFont="1" applyBorder="1" applyAlignment="1">
      <alignment horizontal="center" vertical="center"/>
    </xf>
    <xf numFmtId="0" fontId="29" fillId="0" borderId="44" xfId="2" applyFont="1" applyBorder="1" applyAlignment="1">
      <alignment horizontal="left" vertical="center"/>
    </xf>
    <xf numFmtId="0" fontId="29" fillId="0" borderId="19" xfId="2" applyFont="1" applyBorder="1" applyAlignment="1">
      <alignment horizontal="left" vertical="center"/>
    </xf>
    <xf numFmtId="0" fontId="29" fillId="0" borderId="27" xfId="2" applyFont="1" applyBorder="1" applyAlignment="1">
      <alignment horizontal="center" vertical="center"/>
    </xf>
    <xf numFmtId="0" fontId="29" fillId="0" borderId="16" xfId="2" applyFont="1" applyBorder="1" applyAlignment="1">
      <alignment horizontal="center" vertical="center"/>
    </xf>
    <xf numFmtId="0" fontId="29" fillId="0" borderId="18" xfId="2" applyFont="1" applyBorder="1" applyAlignment="1">
      <alignment horizontal="center" vertical="center"/>
    </xf>
    <xf numFmtId="0" fontId="29" fillId="0" borderId="13" xfId="2" applyFont="1" applyBorder="1" applyAlignment="1">
      <alignment horizontal="center" vertical="center"/>
    </xf>
    <xf numFmtId="0" fontId="29" fillId="0" borderId="14" xfId="2" applyFont="1" applyBorder="1" applyAlignment="1">
      <alignment horizontal="center" vertical="center"/>
    </xf>
    <xf numFmtId="0" fontId="29" fillId="0" borderId="53" xfId="2" applyFont="1" applyBorder="1" applyAlignment="1">
      <alignment horizontal="center" vertical="center"/>
    </xf>
    <xf numFmtId="0" fontId="29" fillId="0" borderId="54" xfId="2" applyFont="1" applyBorder="1" applyAlignment="1">
      <alignment horizontal="center" vertical="center" wrapText="1"/>
    </xf>
    <xf numFmtId="0" fontId="29" fillId="0" borderId="57" xfId="2" applyFont="1" applyBorder="1" applyAlignment="1">
      <alignment horizontal="center" vertical="center" wrapText="1"/>
    </xf>
    <xf numFmtId="0" fontId="29" fillId="2" borderId="27" xfId="2" applyFont="1" applyFill="1" applyBorder="1" applyAlignment="1">
      <alignment horizontal="center" vertical="center"/>
    </xf>
    <xf numFmtId="0" fontId="29" fillId="2" borderId="16" xfId="2" applyFont="1" applyFill="1" applyBorder="1" applyAlignment="1">
      <alignment horizontal="center" vertical="center"/>
    </xf>
    <xf numFmtId="0" fontId="29" fillId="2" borderId="18" xfId="2" applyFont="1" applyFill="1" applyBorder="1" applyAlignment="1">
      <alignment horizontal="center" vertical="center"/>
    </xf>
    <xf numFmtId="0" fontId="28" fillId="2" borderId="27" xfId="2" applyFont="1" applyFill="1" applyBorder="1" applyAlignment="1">
      <alignment horizontal="center" vertical="center"/>
    </xf>
    <xf numFmtId="0" fontId="28" fillId="2" borderId="16" xfId="2" applyFont="1" applyFill="1" applyBorder="1" applyAlignment="1">
      <alignment horizontal="center" vertical="center"/>
    </xf>
    <xf numFmtId="0" fontId="28" fillId="2" borderId="18" xfId="2" applyFont="1" applyFill="1" applyBorder="1" applyAlignment="1">
      <alignment horizontal="center" vertical="center"/>
    </xf>
    <xf numFmtId="0" fontId="26" fillId="0" borderId="40" xfId="2" applyFont="1" applyBorder="1" applyAlignment="1">
      <alignment horizontal="center" vertical="center"/>
    </xf>
    <xf numFmtId="0" fontId="26" fillId="0" borderId="45" xfId="2" applyFont="1" applyBorder="1" applyAlignment="1">
      <alignment horizontal="center" vertical="center"/>
    </xf>
    <xf numFmtId="0" fontId="26" fillId="0" borderId="41" xfId="2" applyFont="1" applyBorder="1" applyAlignment="1">
      <alignment horizontal="center" vertical="center"/>
    </xf>
    <xf numFmtId="0" fontId="26" fillId="2" borderId="39" xfId="2" applyFont="1" applyFill="1" applyBorder="1" applyAlignment="1">
      <alignment horizontal="center" vertical="center"/>
    </xf>
    <xf numFmtId="0" fontId="26" fillId="2" borderId="46" xfId="2" applyFont="1" applyFill="1" applyBorder="1" applyAlignment="1">
      <alignment horizontal="center" vertical="center"/>
    </xf>
    <xf numFmtId="0" fontId="26" fillId="2" borderId="47" xfId="2" applyFont="1" applyFill="1" applyBorder="1" applyAlignment="1">
      <alignment horizontal="center" vertical="center"/>
    </xf>
    <xf numFmtId="0" fontId="24" fillId="2" borderId="39" xfId="2" applyFont="1" applyFill="1" applyBorder="1" applyAlignment="1">
      <alignment horizontal="center" vertical="center"/>
    </xf>
    <xf numFmtId="0" fontId="24" fillId="2" borderId="46" xfId="2" applyFont="1" applyFill="1" applyBorder="1" applyAlignment="1">
      <alignment horizontal="center" vertical="center"/>
    </xf>
    <xf numFmtId="0" fontId="24" fillId="2" borderId="47" xfId="2" applyFont="1" applyFill="1" applyBorder="1" applyAlignment="1">
      <alignment horizontal="center" vertical="center"/>
    </xf>
    <xf numFmtId="0" fontId="24" fillId="2" borderId="40" xfId="2" applyFont="1" applyFill="1" applyBorder="1" applyAlignment="1">
      <alignment horizontal="center" vertical="center"/>
    </xf>
    <xf numFmtId="0" fontId="24" fillId="2" borderId="45" xfId="2" applyFont="1" applyFill="1" applyBorder="1" applyAlignment="1">
      <alignment horizontal="center" vertical="center"/>
    </xf>
    <xf numFmtId="0" fontId="24" fillId="2" borderId="41" xfId="2" applyFont="1" applyFill="1" applyBorder="1" applyAlignment="1">
      <alignment horizontal="center" vertical="center"/>
    </xf>
    <xf numFmtId="0" fontId="11" fillId="0" borderId="0" xfId="20" applyFont="1" applyAlignment="1">
      <alignment horizontal="right" vertical="center"/>
    </xf>
    <xf numFmtId="0" fontId="39" fillId="0" borderId="0" xfId="2" applyFont="1" applyAlignment="1">
      <alignment horizontal="right" vertical="center"/>
    </xf>
    <xf numFmtId="0" fontId="19" fillId="2" borderId="0" xfId="2" applyFont="1" applyFill="1" applyAlignment="1">
      <alignment horizontal="left" vertical="center"/>
    </xf>
    <xf numFmtId="0" fontId="19" fillId="2" borderId="36" xfId="2" applyFont="1" applyFill="1" applyBorder="1" applyAlignment="1">
      <alignment horizontal="left" vertical="center"/>
    </xf>
    <xf numFmtId="0" fontId="21" fillId="0" borderId="0" xfId="2" applyFont="1" applyAlignment="1">
      <alignment horizontal="center" vertical="center" wrapText="1"/>
    </xf>
    <xf numFmtId="0" fontId="21" fillId="0" borderId="36" xfId="2" applyFont="1" applyBorder="1" applyAlignment="1">
      <alignment horizontal="center" vertical="center" wrapText="1"/>
    </xf>
    <xf numFmtId="0" fontId="26" fillId="0" borderId="42" xfId="2" applyFont="1" applyBorder="1" applyAlignment="1">
      <alignment horizontal="center" vertical="center"/>
    </xf>
    <xf numFmtId="0" fontId="26" fillId="0" borderId="43" xfId="2" applyFont="1" applyBorder="1" applyAlignment="1">
      <alignment horizontal="center" vertical="center"/>
    </xf>
    <xf numFmtId="0" fontId="26" fillId="0" borderId="44" xfId="2" applyFont="1" applyBorder="1" applyAlignment="1">
      <alignment horizontal="center" vertical="center"/>
    </xf>
    <xf numFmtId="0" fontId="27" fillId="0" borderId="42" xfId="2" applyFont="1" applyBorder="1" applyAlignment="1">
      <alignment horizontal="center" vertical="center"/>
    </xf>
    <xf numFmtId="0" fontId="27" fillId="0" borderId="43" xfId="2" applyFont="1" applyBorder="1" applyAlignment="1">
      <alignment horizontal="center" vertical="center"/>
    </xf>
    <xf numFmtId="0" fontId="27" fillId="0" borderId="44" xfId="2" applyFont="1" applyBorder="1" applyAlignment="1">
      <alignment horizontal="center" vertical="center"/>
    </xf>
    <xf numFmtId="0" fontId="26" fillId="0" borderId="39" xfId="2" applyFont="1" applyBorder="1" applyAlignment="1">
      <alignment horizontal="center" vertical="center"/>
    </xf>
    <xf numFmtId="0" fontId="26" fillId="0" borderId="46" xfId="2" applyFont="1" applyBorder="1" applyAlignment="1">
      <alignment horizontal="center" vertical="center"/>
    </xf>
    <xf numFmtId="0" fontId="26" fillId="0" borderId="47" xfId="2" applyFont="1" applyBorder="1" applyAlignment="1">
      <alignment horizontal="center" vertical="center"/>
    </xf>
    <xf numFmtId="0" fontId="26" fillId="2" borderId="40" xfId="2" applyFont="1" applyFill="1" applyBorder="1" applyAlignment="1">
      <alignment horizontal="center" vertical="center"/>
    </xf>
    <xf numFmtId="0" fontId="26" fillId="2" borderId="45" xfId="2" applyFont="1" applyFill="1" applyBorder="1" applyAlignment="1">
      <alignment horizontal="center" vertical="center"/>
    </xf>
    <xf numFmtId="0" fontId="26" fillId="2" borderId="41" xfId="2" applyFont="1" applyFill="1" applyBorder="1" applyAlignment="1">
      <alignment horizontal="center" vertical="center"/>
    </xf>
    <xf numFmtId="0" fontId="28" fillId="2" borderId="49" xfId="2" applyFont="1" applyFill="1" applyBorder="1" applyAlignment="1">
      <alignment horizontal="center" vertical="center"/>
    </xf>
    <xf numFmtId="0" fontId="28" fillId="2" borderId="55" xfId="2" applyFont="1" applyFill="1" applyBorder="1" applyAlignment="1">
      <alignment horizontal="center" vertical="center"/>
    </xf>
    <xf numFmtId="0" fontId="29" fillId="2" borderId="50" xfId="2" applyFont="1" applyFill="1" applyBorder="1" applyAlignment="1">
      <alignment horizontal="center" vertical="center" wrapText="1"/>
    </xf>
    <xf numFmtId="0" fontId="29" fillId="2" borderId="56" xfId="2" applyFont="1" applyFill="1" applyBorder="1" applyAlignment="1">
      <alignment horizontal="center" vertical="center" wrapText="1"/>
    </xf>
    <xf numFmtId="0" fontId="29" fillId="0" borderId="51" xfId="2" applyFont="1" applyBorder="1" applyAlignment="1">
      <alignment horizontal="center" vertical="center" wrapText="1"/>
    </xf>
    <xf numFmtId="0" fontId="29" fillId="0" borderId="52" xfId="2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16" fillId="0" borderId="11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</cellXfs>
  <cellStyles count="23">
    <cellStyle name="Dziesiętny 3" xfId="1" xr:uid="{00000000-0005-0000-0000-000000000000}"/>
    <cellStyle name="Normalny" xfId="0" builtinId="0"/>
    <cellStyle name="Normalny 18 2 2 2 3 2 4 6 3 2 4 2 3 7 2 2 3 3 2 3 4" xfId="3" xr:uid="{00000000-0005-0000-0000-000003000000}"/>
    <cellStyle name="Normalny 18 2 2 2 3 2 4 6 3 2 4 2 3 7 2 2 3 3 2 3 4 2" xfId="6" xr:uid="{00000000-0005-0000-0000-000004000000}"/>
    <cellStyle name="Normalny 18 2 2 2 3 2 4 6 3 2 4 2 3 7 2 2 3 3 2 3 4 3" xfId="8" xr:uid="{978D6E1F-CE06-4DD1-8CB9-CB8C6695C291}"/>
    <cellStyle name="Normalny 18 2 2 2 3 2 4 6 3 2 4 2 3 7 2 2 3 3 2 3 4 3 2" xfId="13" xr:uid="{132A3B68-2608-48AE-9DB2-67CA3093D5C6}"/>
    <cellStyle name="Normalny 18 2 2 2 3 2 4 6 3 2 4 2 3 7 2 2 3 3 2 3 4 3 2 2" xfId="16" xr:uid="{AE442152-C52B-4B6D-9E22-0E7A9723EA1C}"/>
    <cellStyle name="Normalny 18 2 2 2 3 2 4 6 3 2 4 2 3 7 2 2 3 3 2 3 4 3 2 2 2" xfId="22" xr:uid="{0B61ACE1-7512-4FAE-AF8A-2AD8C6183459}"/>
    <cellStyle name="Normalny 18 2 2 2 3 2 4 6 3 2 4 2 3 7 2 2 3 3 2 3 4 4" xfId="10" xr:uid="{16CA1730-9806-4AA4-BDF4-C86BF6B190CD}"/>
    <cellStyle name="Normalny 18 2 2 2 3 2 4 6 3 2 4 2 3 7 2 2 3 3 2 3 4 5" xfId="12" xr:uid="{60A17872-1AE7-451B-B57D-82035E408006}"/>
    <cellStyle name="Normalny 18 2 2 2 3 2 4 6 3 2 4 2 3 7 2 2 3 3 2 3 4 6" xfId="15" xr:uid="{D52A553E-1D85-49FD-8AE0-76B9DB59338B}"/>
    <cellStyle name="Normalny 18 2 2 2 3 2 4 6 3 2 4 2 3 7 2 2 3 3 2 3 4 7" xfId="21" xr:uid="{6D1A8CB9-B655-4C6B-B012-3774782DB64A}"/>
    <cellStyle name="Normalny 2" xfId="7" xr:uid="{DDC0BFFD-64E6-47E9-8B8A-95F0AAB1BC3C}"/>
    <cellStyle name="Normalny 2 4" xfId="2" xr:uid="{00000000-0005-0000-0000-000005000000}"/>
    <cellStyle name="Normalny 3" xfId="9" xr:uid="{F912EC31-1684-4F87-A843-DA01A826BE84}"/>
    <cellStyle name="Normalny 4" xfId="11" xr:uid="{B52E65D2-82E9-430E-9444-2CBA44B49FEC}"/>
    <cellStyle name="Normalny 5" xfId="14" xr:uid="{4AF4D179-AE2C-499D-B02C-9B5DD96732A0}"/>
    <cellStyle name="Normalny 5 2 2 2 2 2 2 2 2 2 2 2 3 3 3 2 2 2 2 2 2" xfId="5" xr:uid="{00000000-0005-0000-0000-000006000000}"/>
    <cellStyle name="Normalny 5 2 2 2 2 2 2 2 2 2 2 2 3 3 3 2 2 2 2 2 2 2" xfId="19" xr:uid="{60702EA1-3E4E-42C3-9EDC-7BA51E557683}"/>
    <cellStyle name="Normalny 5 3 2 2 2 2 2 2 2 2 2 3 3 3 2 2 2 2 2 2" xfId="4" xr:uid="{00000000-0005-0000-0000-000007000000}"/>
    <cellStyle name="Normalny 5 3 2 2 2 2 2 2 2 2 2 3 3 3 2 2 2 2 2 2 2" xfId="18" xr:uid="{3BD4DAC1-8478-4986-B36E-FE4E2C5478D0}"/>
    <cellStyle name="Normalny 6" xfId="20" xr:uid="{8FE629F5-EC25-4A93-B48E-EE6404207561}"/>
    <cellStyle name="Procentowy" xfId="17" builtinId="5"/>
  </cellStyles>
  <dxfs count="0"/>
  <tableStyles count="0" defaultTableStyle="TableStyleMedium2" defaultPivotStyle="PivotStyleLight16"/>
  <colors>
    <mruColors>
      <color rgb="FFFFFF99"/>
      <color rgb="FFCCCCFF"/>
      <color rgb="FFCC99FF"/>
      <color rgb="FFFF9900"/>
      <color rgb="FFCCFFFF"/>
      <color rgb="FFFF66CC"/>
      <color rgb="FF66FF66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ajzar/Desktop/WPF/2022/UCHWA&#321;Y/8%20wrzesie&#324;/raport%20bestia%2014.09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ajzar/Desktop/WPF/2022/UCHWA&#321;Y/8%20wrzesie&#324;/Sejmik/raport%20bestia%2014.09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cja"/>
      <sheetName val="DaneZrodlowe"/>
      <sheetName val="DaneZrodloweDoWsk"/>
      <sheetName val="Instrukcja"/>
      <sheetName val="WPF_bazowy"/>
      <sheetName val="rysunki"/>
      <sheetName val="WPF_Analiza"/>
      <sheetName val="Symulacja"/>
      <sheetName val="Art. 28 Dodatek węglowy"/>
      <sheetName val="ObliczSrednie"/>
      <sheetName val="Opis zmian"/>
    </sheetNames>
    <sheetDataSet>
      <sheetData sheetId="0">
        <row r="2">
          <cell r="F2" t="str">
            <v>0BF9</v>
          </cell>
        </row>
      </sheetData>
      <sheetData sheetId="1">
        <row r="1">
          <cell r="N1">
            <v>2022</v>
          </cell>
        </row>
        <row r="2">
          <cell r="N2">
            <v>2045</v>
          </cell>
        </row>
        <row r="3">
          <cell r="N3" t="str">
            <v>0BF9</v>
          </cell>
        </row>
        <row r="4">
          <cell r="N4">
            <v>0</v>
          </cell>
        </row>
      </sheetData>
      <sheetData sheetId="2"/>
      <sheetData sheetId="3"/>
      <sheetData sheetId="4">
        <row r="3">
          <cell r="N3" t="str">
            <v>2022-08-31a</v>
          </cell>
        </row>
      </sheetData>
      <sheetData sheetId="5"/>
      <sheetData sheetId="6">
        <row r="1">
          <cell r="Q1">
            <v>2045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cja"/>
      <sheetName val="DaneZrodlowe"/>
      <sheetName val="DaneZrodloweDoWsk"/>
      <sheetName val="Instrukcja"/>
      <sheetName val="WPF_bazowy"/>
      <sheetName val="rysunki"/>
      <sheetName val="WPF_Analiza"/>
      <sheetName val="Symulacja"/>
      <sheetName val="Art. 28 Dodatek węglowy"/>
      <sheetName val="ObliczSrednie"/>
      <sheetName val="Opis zmian"/>
    </sheetNames>
    <sheetDataSet>
      <sheetData sheetId="0">
        <row r="2">
          <cell r="F2" t="str">
            <v>0BF9</v>
          </cell>
        </row>
      </sheetData>
      <sheetData sheetId="1">
        <row r="1">
          <cell r="N1">
            <v>2022</v>
          </cell>
        </row>
        <row r="2">
          <cell r="N2">
            <v>2045</v>
          </cell>
        </row>
        <row r="3">
          <cell r="N3" t="str">
            <v>0BF9</v>
          </cell>
        </row>
        <row r="4">
          <cell r="N4">
            <v>0</v>
          </cell>
        </row>
      </sheetData>
      <sheetData sheetId="2"/>
      <sheetData sheetId="3"/>
      <sheetData sheetId="4">
        <row r="3">
          <cell r="N3" t="str">
            <v>2022-08-31a</v>
          </cell>
        </row>
      </sheetData>
      <sheetData sheetId="5"/>
      <sheetData sheetId="6">
        <row r="1">
          <cell r="Q1">
            <v>2045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5137E-B03A-4793-8565-BBBD8138A13E}">
  <sheetPr>
    <tabColor rgb="FFFFFF00"/>
    <pageSetUpPr fitToPage="1"/>
  </sheetPr>
  <dimension ref="A1:BO136"/>
  <sheetViews>
    <sheetView view="pageBreakPreview" zoomScale="55" zoomScaleNormal="60" zoomScaleSheetLayoutView="55" zoomScalePageLayoutView="60" workbookViewId="0">
      <pane xSplit="8" ySplit="4" topLeftCell="AZ5" activePane="bottomRight" state="frozen"/>
      <selection activeCell="BB2" sqref="BB2:BE2"/>
      <selection pane="topRight" activeCell="BB2" sqref="BB2:BE2"/>
      <selection pane="bottomLeft" activeCell="BB2" sqref="BB2:BE2"/>
      <selection pane="bottomRight" activeCell="BK1" sqref="BK1:BN2"/>
    </sheetView>
  </sheetViews>
  <sheetFormatPr defaultColWidth="7.75" defaultRowHeight="18.75"/>
  <cols>
    <col min="1" max="1" width="6.375" style="256" customWidth="1"/>
    <col min="2" max="2" width="18" style="199" customWidth="1"/>
    <col min="3" max="3" width="85.625" style="199" customWidth="1"/>
    <col min="4" max="4" width="22.5" style="199" customWidth="1"/>
    <col min="5" max="5" width="15.625" style="199" customWidth="1"/>
    <col min="6" max="7" width="20.5" style="199" customWidth="1"/>
    <col min="8" max="8" width="19.125" style="199" customWidth="1"/>
    <col min="9" max="16" width="15.75" style="199" hidden="1" customWidth="1"/>
    <col min="17" max="17" width="25.5" style="199" hidden="1" customWidth="1"/>
    <col min="18" max="18" width="17.75" style="199" hidden="1" customWidth="1"/>
    <col min="19" max="19" width="15.75" style="199" hidden="1" customWidth="1"/>
    <col min="20" max="20" width="16.375" style="199" hidden="1" customWidth="1"/>
    <col min="21" max="21" width="18.125" style="199" hidden="1" customWidth="1"/>
    <col min="22" max="22" width="17.375" style="199" hidden="1" customWidth="1"/>
    <col min="23" max="23" width="18.125" style="199" hidden="1" customWidth="1"/>
    <col min="24" max="24" width="18.125" style="199" customWidth="1"/>
    <col min="25" max="25" width="17.625" style="199" customWidth="1"/>
    <col min="26" max="26" width="18.125" style="199" customWidth="1"/>
    <col min="27" max="27" width="19.375" style="199" customWidth="1"/>
    <col min="28" max="28" width="17.5" style="199" customWidth="1"/>
    <col min="29" max="29" width="16.75" style="199" customWidth="1"/>
    <col min="30" max="30" width="18.75" style="199" customWidth="1"/>
    <col min="31" max="31" width="17" style="199" customWidth="1"/>
    <col min="32" max="32" width="17.25" style="199" customWidth="1"/>
    <col min="33" max="33" width="18.125" style="199" customWidth="1"/>
    <col min="34" max="34" width="16.75" style="199" customWidth="1"/>
    <col min="35" max="35" width="18.75" style="199" customWidth="1"/>
    <col min="36" max="36" width="15.375" style="199" customWidth="1"/>
    <col min="37" max="37" width="17.25" style="199" customWidth="1"/>
    <col min="38" max="38" width="17" style="199" customWidth="1"/>
    <col min="39" max="39" width="15.375" style="199" customWidth="1"/>
    <col min="40" max="40" width="16.75" style="199" customWidth="1"/>
    <col min="41" max="42" width="15.375" style="199" customWidth="1"/>
    <col min="43" max="43" width="17.125" style="199" customWidth="1"/>
    <col min="44" max="56" width="15.375" style="199" customWidth="1"/>
    <col min="57" max="59" width="15.375" style="199" hidden="1" customWidth="1"/>
    <col min="60" max="60" width="19.5" style="199" customWidth="1"/>
    <col min="61" max="61" width="20" style="199" customWidth="1"/>
    <col min="62" max="62" width="19.25" style="199" customWidth="1"/>
    <col min="63" max="63" width="18.125" style="199" customWidth="1"/>
    <col min="64" max="64" width="17.375" style="199" customWidth="1"/>
    <col min="65" max="65" width="18.125" style="199" customWidth="1"/>
    <col min="66" max="66" width="20" style="199" customWidth="1"/>
    <col min="67" max="16384" width="7.75" style="199"/>
  </cols>
  <sheetData>
    <row r="1" spans="1:66" ht="28.5" customHeight="1">
      <c r="A1" s="423" t="s">
        <v>82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  <c r="W1" s="423"/>
      <c r="X1" s="423"/>
      <c r="Y1" s="423"/>
      <c r="Z1" s="423"/>
      <c r="AA1" s="16"/>
      <c r="AB1" s="16"/>
      <c r="AC1" s="17"/>
      <c r="AD1" s="17"/>
      <c r="AE1" s="17"/>
      <c r="AF1" s="17"/>
      <c r="AG1" s="17"/>
      <c r="AH1" s="17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425" t="s">
        <v>99</v>
      </c>
      <c r="BL1" s="425"/>
      <c r="BM1" s="425"/>
      <c r="BN1" s="425"/>
    </row>
    <row r="2" spans="1:66" ht="57" customHeight="1" thickBo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  <c r="W2" s="424"/>
      <c r="X2" s="424"/>
      <c r="Y2" s="424"/>
      <c r="Z2" s="424"/>
      <c r="AA2" s="19"/>
      <c r="AB2" s="19"/>
      <c r="AC2" s="20"/>
      <c r="AD2" s="20"/>
      <c r="AE2" s="20"/>
      <c r="AF2" s="20"/>
      <c r="AG2" s="20"/>
      <c r="AH2" s="20"/>
      <c r="AI2" s="20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426"/>
      <c r="BL2" s="426"/>
      <c r="BM2" s="426"/>
      <c r="BN2" s="426"/>
    </row>
    <row r="3" spans="1:66" s="201" customFormat="1" ht="24" customHeight="1" thickTop="1" thickBot="1">
      <c r="A3" s="200">
        <v>1</v>
      </c>
      <c r="B3" s="22">
        <v>2</v>
      </c>
      <c r="C3" s="23">
        <v>3</v>
      </c>
      <c r="D3" s="409">
        <v>4</v>
      </c>
      <c r="E3" s="411"/>
      <c r="F3" s="427">
        <v>5</v>
      </c>
      <c r="G3" s="428"/>
      <c r="H3" s="429"/>
      <c r="I3" s="409">
        <v>6</v>
      </c>
      <c r="J3" s="410"/>
      <c r="K3" s="411"/>
      <c r="L3" s="430">
        <v>6</v>
      </c>
      <c r="M3" s="431"/>
      <c r="N3" s="432"/>
      <c r="O3" s="433">
        <v>6</v>
      </c>
      <c r="P3" s="434"/>
      <c r="Q3" s="435"/>
      <c r="R3" s="433">
        <v>6</v>
      </c>
      <c r="S3" s="434"/>
      <c r="T3" s="435"/>
      <c r="U3" s="412">
        <v>6</v>
      </c>
      <c r="V3" s="413"/>
      <c r="W3" s="414"/>
      <c r="X3" s="436">
        <v>6</v>
      </c>
      <c r="Y3" s="437"/>
      <c r="Z3" s="438"/>
      <c r="AA3" s="412">
        <v>7</v>
      </c>
      <c r="AB3" s="413"/>
      <c r="AC3" s="414"/>
      <c r="AD3" s="415">
        <v>8</v>
      </c>
      <c r="AE3" s="416"/>
      <c r="AF3" s="417"/>
      <c r="AG3" s="418">
        <v>9</v>
      </c>
      <c r="AH3" s="419"/>
      <c r="AI3" s="420"/>
      <c r="AJ3" s="409">
        <v>10</v>
      </c>
      <c r="AK3" s="410"/>
      <c r="AL3" s="411"/>
      <c r="AM3" s="409">
        <v>11</v>
      </c>
      <c r="AN3" s="410"/>
      <c r="AO3" s="411"/>
      <c r="AP3" s="409">
        <v>12</v>
      </c>
      <c r="AQ3" s="410"/>
      <c r="AR3" s="411"/>
      <c r="AS3" s="409">
        <v>13</v>
      </c>
      <c r="AT3" s="410"/>
      <c r="AU3" s="411"/>
      <c r="AV3" s="409">
        <v>14</v>
      </c>
      <c r="AW3" s="410"/>
      <c r="AX3" s="411"/>
      <c r="AY3" s="409">
        <v>15</v>
      </c>
      <c r="AZ3" s="410"/>
      <c r="BA3" s="411"/>
      <c r="BB3" s="409">
        <v>16</v>
      </c>
      <c r="BC3" s="410"/>
      <c r="BD3" s="411"/>
      <c r="BE3" s="409">
        <v>17</v>
      </c>
      <c r="BF3" s="410"/>
      <c r="BG3" s="411"/>
      <c r="BH3" s="409">
        <v>17</v>
      </c>
      <c r="BI3" s="410"/>
      <c r="BJ3" s="411"/>
      <c r="BK3" s="409">
        <v>18</v>
      </c>
      <c r="BL3" s="410"/>
      <c r="BM3" s="411"/>
      <c r="BN3" s="24">
        <v>19</v>
      </c>
    </row>
    <row r="4" spans="1:66" ht="28.5" customHeight="1" thickBot="1">
      <c r="A4" s="439" t="s">
        <v>0</v>
      </c>
      <c r="B4" s="441" t="s">
        <v>13</v>
      </c>
      <c r="C4" s="441" t="s">
        <v>14</v>
      </c>
      <c r="D4" s="443" t="s">
        <v>15</v>
      </c>
      <c r="E4" s="444"/>
      <c r="F4" s="395" t="s">
        <v>16</v>
      </c>
      <c r="G4" s="396"/>
      <c r="H4" s="397"/>
      <c r="I4" s="398">
        <v>2018</v>
      </c>
      <c r="J4" s="399"/>
      <c r="K4" s="400"/>
      <c r="L4" s="395">
        <v>2019</v>
      </c>
      <c r="M4" s="396"/>
      <c r="N4" s="397"/>
      <c r="O4" s="395">
        <v>2020</v>
      </c>
      <c r="P4" s="396"/>
      <c r="Q4" s="397"/>
      <c r="R4" s="395">
        <v>2021</v>
      </c>
      <c r="S4" s="396"/>
      <c r="T4" s="397"/>
      <c r="U4" s="403">
        <v>2022</v>
      </c>
      <c r="V4" s="404"/>
      <c r="W4" s="405"/>
      <c r="X4" s="403">
        <v>2023</v>
      </c>
      <c r="Y4" s="404"/>
      <c r="Z4" s="405"/>
      <c r="AA4" s="403">
        <v>2024</v>
      </c>
      <c r="AB4" s="404"/>
      <c r="AC4" s="405"/>
      <c r="AD4" s="406">
        <v>2025</v>
      </c>
      <c r="AE4" s="407"/>
      <c r="AF4" s="408"/>
      <c r="AG4" s="406">
        <v>2026</v>
      </c>
      <c r="AH4" s="407"/>
      <c r="AI4" s="408"/>
      <c r="AJ4" s="395">
        <v>2027</v>
      </c>
      <c r="AK4" s="396"/>
      <c r="AL4" s="397"/>
      <c r="AM4" s="395">
        <v>2028</v>
      </c>
      <c r="AN4" s="396"/>
      <c r="AO4" s="397"/>
      <c r="AP4" s="395">
        <v>2029</v>
      </c>
      <c r="AQ4" s="396"/>
      <c r="AR4" s="397"/>
      <c r="AS4" s="395">
        <v>2030</v>
      </c>
      <c r="AT4" s="396"/>
      <c r="AU4" s="397"/>
      <c r="AV4" s="395">
        <v>2031</v>
      </c>
      <c r="AW4" s="396"/>
      <c r="AX4" s="397"/>
      <c r="AY4" s="395">
        <v>2032</v>
      </c>
      <c r="AZ4" s="396"/>
      <c r="BA4" s="397"/>
      <c r="BB4" s="395">
        <v>2033</v>
      </c>
      <c r="BC4" s="396"/>
      <c r="BD4" s="397"/>
      <c r="BE4" s="395">
        <v>2034</v>
      </c>
      <c r="BF4" s="396"/>
      <c r="BG4" s="397"/>
      <c r="BH4" s="398" t="s">
        <v>17</v>
      </c>
      <c r="BI4" s="399"/>
      <c r="BJ4" s="400"/>
      <c r="BK4" s="398" t="s">
        <v>18</v>
      </c>
      <c r="BL4" s="399"/>
      <c r="BM4" s="400"/>
      <c r="BN4" s="401" t="s">
        <v>19</v>
      </c>
    </row>
    <row r="5" spans="1:66" s="31" customFormat="1" ht="75" customHeight="1" thickBot="1">
      <c r="A5" s="440"/>
      <c r="B5" s="442"/>
      <c r="C5" s="442"/>
      <c r="D5" s="443"/>
      <c r="E5" s="444"/>
      <c r="F5" s="25" t="s">
        <v>20</v>
      </c>
      <c r="G5" s="26" t="s">
        <v>1</v>
      </c>
      <c r="H5" s="27" t="s">
        <v>21</v>
      </c>
      <c r="I5" s="25" t="s">
        <v>22</v>
      </c>
      <c r="J5" s="26" t="s">
        <v>23</v>
      </c>
      <c r="K5" s="27" t="s">
        <v>24</v>
      </c>
      <c r="L5" s="25" t="s">
        <v>25</v>
      </c>
      <c r="M5" s="26" t="s">
        <v>23</v>
      </c>
      <c r="N5" s="27" t="s">
        <v>24</v>
      </c>
      <c r="O5" s="25" t="s">
        <v>26</v>
      </c>
      <c r="P5" s="26" t="s">
        <v>23</v>
      </c>
      <c r="Q5" s="27" t="s">
        <v>24</v>
      </c>
      <c r="R5" s="25" t="s">
        <v>27</v>
      </c>
      <c r="S5" s="26" t="s">
        <v>23</v>
      </c>
      <c r="T5" s="27" t="s">
        <v>24</v>
      </c>
      <c r="U5" s="25" t="s">
        <v>28</v>
      </c>
      <c r="V5" s="26" t="s">
        <v>23</v>
      </c>
      <c r="W5" s="27" t="s">
        <v>24</v>
      </c>
      <c r="X5" s="25" t="s">
        <v>29</v>
      </c>
      <c r="Y5" s="26" t="s">
        <v>23</v>
      </c>
      <c r="Z5" s="27" t="s">
        <v>24</v>
      </c>
      <c r="AA5" s="25" t="s">
        <v>29</v>
      </c>
      <c r="AB5" s="26" t="s">
        <v>23</v>
      </c>
      <c r="AC5" s="28" t="s">
        <v>24</v>
      </c>
      <c r="AD5" s="25" t="s">
        <v>29</v>
      </c>
      <c r="AE5" s="29" t="s">
        <v>23</v>
      </c>
      <c r="AF5" s="28" t="s">
        <v>24</v>
      </c>
      <c r="AG5" s="25" t="s">
        <v>29</v>
      </c>
      <c r="AH5" s="29" t="s">
        <v>23</v>
      </c>
      <c r="AI5" s="28" t="s">
        <v>24</v>
      </c>
      <c r="AJ5" s="25" t="s">
        <v>29</v>
      </c>
      <c r="AK5" s="26" t="s">
        <v>23</v>
      </c>
      <c r="AL5" s="30" t="s">
        <v>24</v>
      </c>
      <c r="AM5" s="25" t="s">
        <v>28</v>
      </c>
      <c r="AN5" s="26" t="s">
        <v>23</v>
      </c>
      <c r="AO5" s="27" t="s">
        <v>24</v>
      </c>
      <c r="AP5" s="25" t="s">
        <v>28</v>
      </c>
      <c r="AQ5" s="26" t="s">
        <v>23</v>
      </c>
      <c r="AR5" s="27" t="s">
        <v>24</v>
      </c>
      <c r="AS5" s="25" t="s">
        <v>28</v>
      </c>
      <c r="AT5" s="26" t="s">
        <v>23</v>
      </c>
      <c r="AU5" s="27" t="s">
        <v>24</v>
      </c>
      <c r="AV5" s="25" t="s">
        <v>28</v>
      </c>
      <c r="AW5" s="26" t="s">
        <v>23</v>
      </c>
      <c r="AX5" s="27" t="s">
        <v>24</v>
      </c>
      <c r="AY5" s="25" t="s">
        <v>28</v>
      </c>
      <c r="AZ5" s="26" t="s">
        <v>23</v>
      </c>
      <c r="BA5" s="27" t="s">
        <v>24</v>
      </c>
      <c r="BB5" s="25" t="s">
        <v>28</v>
      </c>
      <c r="BC5" s="26" t="s">
        <v>23</v>
      </c>
      <c r="BD5" s="27" t="s">
        <v>24</v>
      </c>
      <c r="BE5" s="25" t="s">
        <v>28</v>
      </c>
      <c r="BF5" s="26" t="s">
        <v>23</v>
      </c>
      <c r="BG5" s="27" t="s">
        <v>24</v>
      </c>
      <c r="BH5" s="25" t="s">
        <v>29</v>
      </c>
      <c r="BI5" s="26" t="s">
        <v>23</v>
      </c>
      <c r="BJ5" s="27" t="s">
        <v>24</v>
      </c>
      <c r="BK5" s="25" t="s">
        <v>30</v>
      </c>
      <c r="BL5" s="26" t="s">
        <v>23</v>
      </c>
      <c r="BM5" s="27" t="s">
        <v>31</v>
      </c>
      <c r="BN5" s="402"/>
    </row>
    <row r="6" spans="1:66" s="43" customFormat="1" ht="64.5" customHeight="1" thickTop="1">
      <c r="A6" s="332">
        <v>1</v>
      </c>
      <c r="B6" s="334" t="s">
        <v>90</v>
      </c>
      <c r="C6" s="336" t="s">
        <v>9</v>
      </c>
      <c r="D6" s="303" t="s">
        <v>35</v>
      </c>
      <c r="E6" s="84" t="s">
        <v>34</v>
      </c>
      <c r="F6" s="33">
        <v>400000</v>
      </c>
      <c r="G6" s="275">
        <v>-400000</v>
      </c>
      <c r="H6" s="35">
        <f>G6+F6</f>
        <v>0</v>
      </c>
      <c r="I6" s="33"/>
      <c r="J6" s="34"/>
      <c r="K6" s="35">
        <f>J6+I6</f>
        <v>0</v>
      </c>
      <c r="L6" s="33">
        <v>0</v>
      </c>
      <c r="M6" s="36">
        <v>0</v>
      </c>
      <c r="N6" s="35">
        <f>M6+L6</f>
        <v>0</v>
      </c>
      <c r="O6" s="86"/>
      <c r="P6" s="36"/>
      <c r="Q6" s="35"/>
      <c r="R6" s="33">
        <v>0</v>
      </c>
      <c r="S6" s="34">
        <v>0</v>
      </c>
      <c r="T6" s="35">
        <f>R6+S6</f>
        <v>0</v>
      </c>
      <c r="U6" s="33">
        <v>0</v>
      </c>
      <c r="V6" s="36">
        <v>0</v>
      </c>
      <c r="W6" s="35">
        <f>U6+V6</f>
        <v>0</v>
      </c>
      <c r="X6" s="33">
        <v>100000</v>
      </c>
      <c r="Y6" s="275">
        <v>-100000</v>
      </c>
      <c r="Z6" s="35">
        <f>X6+Y6</f>
        <v>0</v>
      </c>
      <c r="AA6" s="33">
        <v>300000</v>
      </c>
      <c r="AB6" s="275">
        <v>-300000</v>
      </c>
      <c r="AC6" s="35">
        <f>AA6+AB6</f>
        <v>0</v>
      </c>
      <c r="AD6" s="33">
        <v>0</v>
      </c>
      <c r="AE6" s="36">
        <v>0</v>
      </c>
      <c r="AF6" s="35">
        <f>AD6+AE6</f>
        <v>0</v>
      </c>
      <c r="AG6" s="33">
        <v>0</v>
      </c>
      <c r="AH6" s="34"/>
      <c r="AI6" s="35">
        <f>AG6+AH6</f>
        <v>0</v>
      </c>
      <c r="AJ6" s="33">
        <v>0</v>
      </c>
      <c r="AK6" s="34">
        <v>0</v>
      </c>
      <c r="AL6" s="35">
        <f>AJ6+AK6</f>
        <v>0</v>
      </c>
      <c r="AM6" s="33">
        <v>0</v>
      </c>
      <c r="AN6" s="34">
        <v>0</v>
      </c>
      <c r="AO6" s="35">
        <f>AM6+AN6</f>
        <v>0</v>
      </c>
      <c r="AP6" s="33">
        <v>0</v>
      </c>
      <c r="AQ6" s="34">
        <v>0</v>
      </c>
      <c r="AR6" s="35">
        <f>AP6+AQ6</f>
        <v>0</v>
      </c>
      <c r="AS6" s="33">
        <v>0</v>
      </c>
      <c r="AT6" s="34">
        <v>0</v>
      </c>
      <c r="AU6" s="35">
        <f>AS6+AT6</f>
        <v>0</v>
      </c>
      <c r="AV6" s="33">
        <v>0</v>
      </c>
      <c r="AW6" s="34">
        <v>0</v>
      </c>
      <c r="AX6" s="35">
        <f>AV6+AW6</f>
        <v>0</v>
      </c>
      <c r="AY6" s="33">
        <v>0</v>
      </c>
      <c r="AZ6" s="34">
        <v>0</v>
      </c>
      <c r="BA6" s="35">
        <f>AY6+AZ6</f>
        <v>0</v>
      </c>
      <c r="BB6" s="33">
        <v>0</v>
      </c>
      <c r="BC6" s="34">
        <v>0</v>
      </c>
      <c r="BD6" s="35">
        <f>BB6+BC6</f>
        <v>0</v>
      </c>
      <c r="BE6" s="33">
        <v>0</v>
      </c>
      <c r="BF6" s="34">
        <v>0</v>
      </c>
      <c r="BG6" s="35">
        <f>BE6+BF6</f>
        <v>0</v>
      </c>
      <c r="BH6" s="40">
        <f>I6+L6+O6+R6+U6+X6+AA6+AD6+AG6+AJ6+AM6+AP6</f>
        <v>400000</v>
      </c>
      <c r="BI6" s="276">
        <f t="shared" ref="BI6:BJ6" si="0">J6+M6+P6+S6+V6+Y6+AB6+AE6+AH6+AK6+AN6+AQ6</f>
        <v>-400000</v>
      </c>
      <c r="BJ6" s="35">
        <f t="shared" si="0"/>
        <v>0</v>
      </c>
      <c r="BK6" s="40">
        <f>F6-BH6</f>
        <v>0</v>
      </c>
      <c r="BL6" s="34">
        <v>0</v>
      </c>
      <c r="BM6" s="35">
        <f>BL6+BK6</f>
        <v>0</v>
      </c>
      <c r="BN6" s="42">
        <f>BM6+BJ6</f>
        <v>0</v>
      </c>
    </row>
    <row r="7" spans="1:66" s="43" customFormat="1" ht="63.75" customHeight="1" thickBot="1">
      <c r="A7" s="347"/>
      <c r="B7" s="348"/>
      <c r="C7" s="349"/>
      <c r="D7" s="374" t="s">
        <v>19</v>
      </c>
      <c r="E7" s="375"/>
      <c r="F7" s="57">
        <f>F6</f>
        <v>400000</v>
      </c>
      <c r="G7" s="58">
        <f t="shared" ref="G7:BN7" si="1">G6</f>
        <v>-400000</v>
      </c>
      <c r="H7" s="59">
        <f t="shared" si="1"/>
        <v>0</v>
      </c>
      <c r="I7" s="57">
        <f t="shared" si="1"/>
        <v>0</v>
      </c>
      <c r="J7" s="58">
        <f t="shared" si="1"/>
        <v>0</v>
      </c>
      <c r="K7" s="59">
        <f t="shared" si="1"/>
        <v>0</v>
      </c>
      <c r="L7" s="57">
        <f t="shared" si="1"/>
        <v>0</v>
      </c>
      <c r="M7" s="58">
        <f t="shared" si="1"/>
        <v>0</v>
      </c>
      <c r="N7" s="59">
        <f t="shared" si="1"/>
        <v>0</v>
      </c>
      <c r="O7" s="57">
        <f t="shared" si="1"/>
        <v>0</v>
      </c>
      <c r="P7" s="58">
        <f t="shared" si="1"/>
        <v>0</v>
      </c>
      <c r="Q7" s="59">
        <f t="shared" si="1"/>
        <v>0</v>
      </c>
      <c r="R7" s="57">
        <f t="shared" si="1"/>
        <v>0</v>
      </c>
      <c r="S7" s="58">
        <f t="shared" si="1"/>
        <v>0</v>
      </c>
      <c r="T7" s="59">
        <f t="shared" si="1"/>
        <v>0</v>
      </c>
      <c r="U7" s="57">
        <f t="shared" si="1"/>
        <v>0</v>
      </c>
      <c r="V7" s="58">
        <f t="shared" si="1"/>
        <v>0</v>
      </c>
      <c r="W7" s="59">
        <f t="shared" si="1"/>
        <v>0</v>
      </c>
      <c r="X7" s="57">
        <f t="shared" si="1"/>
        <v>100000</v>
      </c>
      <c r="Y7" s="58">
        <f t="shared" si="1"/>
        <v>-100000</v>
      </c>
      <c r="Z7" s="59">
        <f t="shared" si="1"/>
        <v>0</v>
      </c>
      <c r="AA7" s="57">
        <f t="shared" si="1"/>
        <v>300000</v>
      </c>
      <c r="AB7" s="58">
        <f t="shared" si="1"/>
        <v>-300000</v>
      </c>
      <c r="AC7" s="59">
        <f t="shared" si="1"/>
        <v>0</v>
      </c>
      <c r="AD7" s="57">
        <f t="shared" si="1"/>
        <v>0</v>
      </c>
      <c r="AE7" s="58">
        <f t="shared" si="1"/>
        <v>0</v>
      </c>
      <c r="AF7" s="59">
        <f t="shared" si="1"/>
        <v>0</v>
      </c>
      <c r="AG7" s="57">
        <f t="shared" si="1"/>
        <v>0</v>
      </c>
      <c r="AH7" s="58">
        <f t="shared" si="1"/>
        <v>0</v>
      </c>
      <c r="AI7" s="59">
        <f t="shared" si="1"/>
        <v>0</v>
      </c>
      <c r="AJ7" s="57">
        <f t="shared" si="1"/>
        <v>0</v>
      </c>
      <c r="AK7" s="58">
        <f t="shared" si="1"/>
        <v>0</v>
      </c>
      <c r="AL7" s="59">
        <f t="shared" si="1"/>
        <v>0</v>
      </c>
      <c r="AM7" s="57">
        <f t="shared" si="1"/>
        <v>0</v>
      </c>
      <c r="AN7" s="58">
        <f t="shared" si="1"/>
        <v>0</v>
      </c>
      <c r="AO7" s="59">
        <f t="shared" si="1"/>
        <v>0</v>
      </c>
      <c r="AP7" s="57">
        <f t="shared" si="1"/>
        <v>0</v>
      </c>
      <c r="AQ7" s="58">
        <f t="shared" si="1"/>
        <v>0</v>
      </c>
      <c r="AR7" s="59">
        <f t="shared" si="1"/>
        <v>0</v>
      </c>
      <c r="AS7" s="57">
        <f t="shared" si="1"/>
        <v>0</v>
      </c>
      <c r="AT7" s="58">
        <f t="shared" si="1"/>
        <v>0</v>
      </c>
      <c r="AU7" s="59">
        <f t="shared" si="1"/>
        <v>0</v>
      </c>
      <c r="AV7" s="57">
        <f t="shared" si="1"/>
        <v>0</v>
      </c>
      <c r="AW7" s="58">
        <f t="shared" si="1"/>
        <v>0</v>
      </c>
      <c r="AX7" s="59">
        <f t="shared" si="1"/>
        <v>0</v>
      </c>
      <c r="AY7" s="57">
        <f t="shared" si="1"/>
        <v>0</v>
      </c>
      <c r="AZ7" s="58">
        <f t="shared" si="1"/>
        <v>0</v>
      </c>
      <c r="BA7" s="59">
        <f t="shared" si="1"/>
        <v>0</v>
      </c>
      <c r="BB7" s="57">
        <f t="shared" si="1"/>
        <v>0</v>
      </c>
      <c r="BC7" s="58">
        <f t="shared" si="1"/>
        <v>0</v>
      </c>
      <c r="BD7" s="59">
        <f t="shared" si="1"/>
        <v>0</v>
      </c>
      <c r="BE7" s="57">
        <f t="shared" si="1"/>
        <v>0</v>
      </c>
      <c r="BF7" s="58">
        <f t="shared" si="1"/>
        <v>0</v>
      </c>
      <c r="BG7" s="59">
        <f t="shared" si="1"/>
        <v>0</v>
      </c>
      <c r="BH7" s="57">
        <f t="shared" si="1"/>
        <v>400000</v>
      </c>
      <c r="BI7" s="58">
        <f t="shared" si="1"/>
        <v>-400000</v>
      </c>
      <c r="BJ7" s="59">
        <f t="shared" si="1"/>
        <v>0</v>
      </c>
      <c r="BK7" s="57">
        <f t="shared" si="1"/>
        <v>0</v>
      </c>
      <c r="BL7" s="58">
        <f t="shared" si="1"/>
        <v>0</v>
      </c>
      <c r="BM7" s="59">
        <f t="shared" si="1"/>
        <v>0</v>
      </c>
      <c r="BN7" s="63">
        <f t="shared" si="1"/>
        <v>0</v>
      </c>
    </row>
    <row r="8" spans="1:66" s="43" customFormat="1" ht="36.75" customHeight="1" thickTop="1">
      <c r="A8" s="332">
        <v>2</v>
      </c>
      <c r="B8" s="334" t="s">
        <v>62</v>
      </c>
      <c r="C8" s="336" t="s">
        <v>63</v>
      </c>
      <c r="D8" s="352" t="s">
        <v>38</v>
      </c>
      <c r="E8" s="308" t="s">
        <v>33</v>
      </c>
      <c r="F8" s="33">
        <v>0</v>
      </c>
      <c r="G8" s="36">
        <v>2789850</v>
      </c>
      <c r="H8" s="35">
        <f>G8+F8</f>
        <v>2789850</v>
      </c>
      <c r="I8" s="33"/>
      <c r="J8" s="34"/>
      <c r="K8" s="35">
        <f>J8+I8</f>
        <v>0</v>
      </c>
      <c r="L8" s="33"/>
      <c r="M8" s="34"/>
      <c r="N8" s="35">
        <f>M8+L8</f>
        <v>0</v>
      </c>
      <c r="O8" s="33">
        <v>0</v>
      </c>
      <c r="P8" s="34">
        <v>0</v>
      </c>
      <c r="Q8" s="35">
        <f>P8+O8</f>
        <v>0</v>
      </c>
      <c r="R8" s="33"/>
      <c r="S8" s="34">
        <v>0</v>
      </c>
      <c r="T8" s="149">
        <f>S8+R8</f>
        <v>0</v>
      </c>
      <c r="U8" s="33"/>
      <c r="V8" s="34"/>
      <c r="W8" s="35"/>
      <c r="X8" s="37">
        <v>0</v>
      </c>
      <c r="Y8" s="36">
        <v>0</v>
      </c>
      <c r="Z8" s="149">
        <f>Y8+X8</f>
        <v>0</v>
      </c>
      <c r="AA8" s="33">
        <v>0</v>
      </c>
      <c r="AB8" s="34">
        <v>318840</v>
      </c>
      <c r="AC8" s="35">
        <f>AA8+AB8</f>
        <v>318840</v>
      </c>
      <c r="AD8" s="37">
        <v>0</v>
      </c>
      <c r="AE8" s="34">
        <v>956520</v>
      </c>
      <c r="AF8" s="35">
        <f>AD8+AE8</f>
        <v>956520</v>
      </c>
      <c r="AG8" s="33">
        <v>0</v>
      </c>
      <c r="AH8" s="34">
        <v>956520</v>
      </c>
      <c r="AI8" s="35">
        <f>AG8+AH8</f>
        <v>956520</v>
      </c>
      <c r="AJ8" s="33">
        <v>0</v>
      </c>
      <c r="AK8" s="34">
        <v>557970</v>
      </c>
      <c r="AL8" s="35">
        <f>AJ8+AK8</f>
        <v>557970</v>
      </c>
      <c r="AM8" s="33">
        <v>0</v>
      </c>
      <c r="AN8" s="34">
        <v>0</v>
      </c>
      <c r="AO8" s="149">
        <f>AM8+AN8</f>
        <v>0</v>
      </c>
      <c r="AP8" s="33">
        <v>0</v>
      </c>
      <c r="AQ8" s="34">
        <v>0</v>
      </c>
      <c r="AR8" s="35">
        <f>AP8+AQ8</f>
        <v>0</v>
      </c>
      <c r="AS8" s="37">
        <v>0</v>
      </c>
      <c r="AT8" s="34">
        <v>0</v>
      </c>
      <c r="AU8" s="149">
        <f>AS8+AT8</f>
        <v>0</v>
      </c>
      <c r="AV8" s="33">
        <v>0</v>
      </c>
      <c r="AW8" s="34">
        <v>0</v>
      </c>
      <c r="AX8" s="35">
        <f>AV8+AW8</f>
        <v>0</v>
      </c>
      <c r="AY8" s="37">
        <v>0</v>
      </c>
      <c r="AZ8" s="34">
        <v>0</v>
      </c>
      <c r="BA8" s="149">
        <f>AY8+AZ8</f>
        <v>0</v>
      </c>
      <c r="BB8" s="33">
        <v>0</v>
      </c>
      <c r="BC8" s="34">
        <v>0</v>
      </c>
      <c r="BD8" s="149">
        <f>BB8+BC8</f>
        <v>0</v>
      </c>
      <c r="BE8" s="33">
        <v>0</v>
      </c>
      <c r="BF8" s="34">
        <v>0</v>
      </c>
      <c r="BG8" s="149">
        <f>BE8+BF8</f>
        <v>0</v>
      </c>
      <c r="BH8" s="40">
        <f t="shared" ref="BH8:BJ9" si="2">I8+L8+O8+R8+U8+X8+AA8+AD8+AG8+AJ8+AM8</f>
        <v>0</v>
      </c>
      <c r="BI8" s="41">
        <f t="shared" si="2"/>
        <v>2789850</v>
      </c>
      <c r="BJ8" s="35">
        <f t="shared" si="2"/>
        <v>2789850</v>
      </c>
      <c r="BK8" s="33">
        <v>0</v>
      </c>
      <c r="BL8" s="34">
        <v>0</v>
      </c>
      <c r="BM8" s="35">
        <f>BL8+BK8</f>
        <v>0</v>
      </c>
      <c r="BN8" s="259">
        <f>BM8+BJ8</f>
        <v>2789850</v>
      </c>
    </row>
    <row r="9" spans="1:66" ht="36.75" customHeight="1">
      <c r="A9" s="333"/>
      <c r="B9" s="335"/>
      <c r="C9" s="337"/>
      <c r="D9" s="353"/>
      <c r="E9" s="309" t="s">
        <v>34</v>
      </c>
      <c r="F9" s="71">
        <v>0</v>
      </c>
      <c r="G9" s="90">
        <v>1195650</v>
      </c>
      <c r="H9" s="67">
        <f>G9+F9</f>
        <v>1195650</v>
      </c>
      <c r="I9" s="45"/>
      <c r="J9" s="48"/>
      <c r="K9" s="47">
        <f>J9+I9</f>
        <v>0</v>
      </c>
      <c r="L9" s="45"/>
      <c r="M9" s="99"/>
      <c r="N9" s="47">
        <f>M9+L9</f>
        <v>0</v>
      </c>
      <c r="O9" s="71">
        <v>0</v>
      </c>
      <c r="P9" s="90">
        <v>0</v>
      </c>
      <c r="Q9" s="67">
        <f>P9+O9</f>
        <v>0</v>
      </c>
      <c r="R9" s="71"/>
      <c r="S9" s="90">
        <v>0</v>
      </c>
      <c r="T9" s="100">
        <f>S9+R9</f>
        <v>0</v>
      </c>
      <c r="U9" s="71"/>
      <c r="V9" s="90"/>
      <c r="W9" s="67"/>
      <c r="X9" s="101">
        <v>0</v>
      </c>
      <c r="Y9" s="90">
        <v>0</v>
      </c>
      <c r="Z9" s="100">
        <f>Y9+X9</f>
        <v>0</v>
      </c>
      <c r="AA9" s="71">
        <v>0</v>
      </c>
      <c r="AB9" s="90">
        <v>0</v>
      </c>
      <c r="AC9" s="67">
        <f>AA9+AB9</f>
        <v>0</v>
      </c>
      <c r="AD9" s="101">
        <v>0</v>
      </c>
      <c r="AE9" s="90">
        <v>398550</v>
      </c>
      <c r="AF9" s="67">
        <f>AD9+AE9</f>
        <v>398550</v>
      </c>
      <c r="AG9" s="71">
        <v>0</v>
      </c>
      <c r="AH9" s="90">
        <v>398550</v>
      </c>
      <c r="AI9" s="67">
        <f>AG9+AH9</f>
        <v>398550</v>
      </c>
      <c r="AJ9" s="71">
        <v>0</v>
      </c>
      <c r="AK9" s="90">
        <v>398550</v>
      </c>
      <c r="AL9" s="67">
        <f>AJ9+AK9</f>
        <v>398550</v>
      </c>
      <c r="AM9" s="71">
        <v>0</v>
      </c>
      <c r="AN9" s="90">
        <v>0</v>
      </c>
      <c r="AO9" s="100">
        <f>AM9+AN9</f>
        <v>0</v>
      </c>
      <c r="AP9" s="71">
        <v>0</v>
      </c>
      <c r="AQ9" s="90">
        <v>0</v>
      </c>
      <c r="AR9" s="67">
        <f>AP9+AQ9</f>
        <v>0</v>
      </c>
      <c r="AS9" s="101">
        <v>0</v>
      </c>
      <c r="AT9" s="90">
        <v>0</v>
      </c>
      <c r="AU9" s="100">
        <f>AS9+AT9</f>
        <v>0</v>
      </c>
      <c r="AV9" s="71">
        <v>0</v>
      </c>
      <c r="AW9" s="90">
        <v>0</v>
      </c>
      <c r="AX9" s="67">
        <f>AV9+AW9</f>
        <v>0</v>
      </c>
      <c r="AY9" s="101">
        <v>0</v>
      </c>
      <c r="AZ9" s="90">
        <v>0</v>
      </c>
      <c r="BA9" s="100">
        <f>AY9+AZ9</f>
        <v>0</v>
      </c>
      <c r="BB9" s="71">
        <v>0</v>
      </c>
      <c r="BC9" s="90">
        <v>0</v>
      </c>
      <c r="BD9" s="100">
        <f>BB9+BC9</f>
        <v>0</v>
      </c>
      <c r="BE9" s="71">
        <v>0</v>
      </c>
      <c r="BF9" s="90">
        <v>0</v>
      </c>
      <c r="BG9" s="100">
        <f>BE9+BF9</f>
        <v>0</v>
      </c>
      <c r="BH9" s="71">
        <f t="shared" si="2"/>
        <v>0</v>
      </c>
      <c r="BI9" s="90">
        <f t="shared" si="2"/>
        <v>1195650</v>
      </c>
      <c r="BJ9" s="67">
        <f t="shared" si="2"/>
        <v>1195650</v>
      </c>
      <c r="BK9" s="71">
        <v>0</v>
      </c>
      <c r="BL9" s="76">
        <v>0</v>
      </c>
      <c r="BM9" s="67">
        <f>BL9+BK9</f>
        <v>0</v>
      </c>
      <c r="BN9" s="102">
        <f>BM9+BJ9</f>
        <v>1195650</v>
      </c>
    </row>
    <row r="10" spans="1:66" ht="36.75" customHeight="1">
      <c r="A10" s="333"/>
      <c r="B10" s="335"/>
      <c r="C10" s="337"/>
      <c r="D10" s="388" t="s">
        <v>19</v>
      </c>
      <c r="E10" s="389"/>
      <c r="F10" s="103">
        <f t="shared" ref="F10:T10" si="3">F9+F8</f>
        <v>0</v>
      </c>
      <c r="G10" s="104">
        <f t="shared" si="3"/>
        <v>3985500</v>
      </c>
      <c r="H10" s="105">
        <f t="shared" si="3"/>
        <v>3985500</v>
      </c>
      <c r="I10" s="106">
        <f t="shared" si="3"/>
        <v>0</v>
      </c>
      <c r="J10" s="107">
        <f t="shared" si="3"/>
        <v>0</v>
      </c>
      <c r="K10" s="108">
        <f t="shared" si="3"/>
        <v>0</v>
      </c>
      <c r="L10" s="106">
        <f t="shared" si="3"/>
        <v>0</v>
      </c>
      <c r="M10" s="107">
        <f t="shared" si="3"/>
        <v>0</v>
      </c>
      <c r="N10" s="108">
        <f t="shared" si="3"/>
        <v>0</v>
      </c>
      <c r="O10" s="103">
        <f t="shared" si="3"/>
        <v>0</v>
      </c>
      <c r="P10" s="104">
        <f t="shared" si="3"/>
        <v>0</v>
      </c>
      <c r="Q10" s="105">
        <f t="shared" si="3"/>
        <v>0</v>
      </c>
      <c r="R10" s="103">
        <f t="shared" si="3"/>
        <v>0</v>
      </c>
      <c r="S10" s="104">
        <f t="shared" si="3"/>
        <v>0</v>
      </c>
      <c r="T10" s="109">
        <f t="shared" si="3"/>
        <v>0</v>
      </c>
      <c r="U10" s="103"/>
      <c r="V10" s="104"/>
      <c r="W10" s="105"/>
      <c r="X10" s="110">
        <f t="shared" ref="X10:BN10" si="4">X9+X8</f>
        <v>0</v>
      </c>
      <c r="Y10" s="104">
        <f t="shared" si="4"/>
        <v>0</v>
      </c>
      <c r="Z10" s="109">
        <f t="shared" si="4"/>
        <v>0</v>
      </c>
      <c r="AA10" s="103">
        <f t="shared" si="4"/>
        <v>0</v>
      </c>
      <c r="AB10" s="104">
        <f t="shared" si="4"/>
        <v>318840</v>
      </c>
      <c r="AC10" s="105">
        <f t="shared" si="4"/>
        <v>318840</v>
      </c>
      <c r="AD10" s="110">
        <f t="shared" si="4"/>
        <v>0</v>
      </c>
      <c r="AE10" s="104">
        <f t="shared" si="4"/>
        <v>1355070</v>
      </c>
      <c r="AF10" s="105">
        <f t="shared" si="4"/>
        <v>1355070</v>
      </c>
      <c r="AG10" s="103">
        <f t="shared" si="4"/>
        <v>0</v>
      </c>
      <c r="AH10" s="104">
        <f t="shared" si="4"/>
        <v>1355070</v>
      </c>
      <c r="AI10" s="105">
        <f t="shared" si="4"/>
        <v>1355070</v>
      </c>
      <c r="AJ10" s="103">
        <f t="shared" si="4"/>
        <v>0</v>
      </c>
      <c r="AK10" s="104">
        <f t="shared" si="4"/>
        <v>956520</v>
      </c>
      <c r="AL10" s="105">
        <f t="shared" si="4"/>
        <v>956520</v>
      </c>
      <c r="AM10" s="103">
        <f t="shared" si="4"/>
        <v>0</v>
      </c>
      <c r="AN10" s="104">
        <f t="shared" si="4"/>
        <v>0</v>
      </c>
      <c r="AO10" s="109">
        <f t="shared" si="4"/>
        <v>0</v>
      </c>
      <c r="AP10" s="103">
        <f t="shared" si="4"/>
        <v>0</v>
      </c>
      <c r="AQ10" s="104">
        <f t="shared" si="4"/>
        <v>0</v>
      </c>
      <c r="AR10" s="105">
        <f t="shared" si="4"/>
        <v>0</v>
      </c>
      <c r="AS10" s="110">
        <f t="shared" si="4"/>
        <v>0</v>
      </c>
      <c r="AT10" s="104">
        <f t="shared" si="4"/>
        <v>0</v>
      </c>
      <c r="AU10" s="109">
        <f t="shared" si="4"/>
        <v>0</v>
      </c>
      <c r="AV10" s="103">
        <f t="shared" si="4"/>
        <v>0</v>
      </c>
      <c r="AW10" s="104">
        <f t="shared" si="4"/>
        <v>0</v>
      </c>
      <c r="AX10" s="105">
        <f t="shared" si="4"/>
        <v>0</v>
      </c>
      <c r="AY10" s="110">
        <f t="shared" si="4"/>
        <v>0</v>
      </c>
      <c r="AZ10" s="104">
        <f t="shared" si="4"/>
        <v>0</v>
      </c>
      <c r="BA10" s="109">
        <f t="shared" si="4"/>
        <v>0</v>
      </c>
      <c r="BB10" s="103">
        <f t="shared" si="4"/>
        <v>0</v>
      </c>
      <c r="BC10" s="104">
        <f t="shared" si="4"/>
        <v>0</v>
      </c>
      <c r="BD10" s="109">
        <f t="shared" si="4"/>
        <v>0</v>
      </c>
      <c r="BE10" s="103">
        <f t="shared" si="4"/>
        <v>0</v>
      </c>
      <c r="BF10" s="104">
        <f t="shared" si="4"/>
        <v>0</v>
      </c>
      <c r="BG10" s="109">
        <f t="shared" si="4"/>
        <v>0</v>
      </c>
      <c r="BH10" s="111">
        <f t="shared" si="4"/>
        <v>0</v>
      </c>
      <c r="BI10" s="112">
        <f t="shared" si="4"/>
        <v>3985500</v>
      </c>
      <c r="BJ10" s="113">
        <f t="shared" si="4"/>
        <v>3985500</v>
      </c>
      <c r="BK10" s="111">
        <f t="shared" si="4"/>
        <v>0</v>
      </c>
      <c r="BL10" s="112">
        <f t="shared" si="4"/>
        <v>0</v>
      </c>
      <c r="BM10" s="113">
        <f t="shared" si="4"/>
        <v>0</v>
      </c>
      <c r="BN10" s="114">
        <f t="shared" si="4"/>
        <v>3985500</v>
      </c>
    </row>
    <row r="11" spans="1:66" ht="36.75" customHeight="1">
      <c r="A11" s="333"/>
      <c r="B11" s="335"/>
      <c r="C11" s="337"/>
      <c r="D11" s="390" t="s">
        <v>36</v>
      </c>
      <c r="E11" s="309" t="s">
        <v>33</v>
      </c>
      <c r="F11" s="71">
        <v>0</v>
      </c>
      <c r="G11" s="124">
        <v>710150</v>
      </c>
      <c r="H11" s="125">
        <f>G11+F11</f>
        <v>710150</v>
      </c>
      <c r="I11" s="126"/>
      <c r="J11" s="48"/>
      <c r="K11" s="127">
        <f>J11+I11</f>
        <v>0</v>
      </c>
      <c r="L11" s="126"/>
      <c r="M11" s="48"/>
      <c r="N11" s="127">
        <f>M11+L11</f>
        <v>0</v>
      </c>
      <c r="O11" s="128">
        <v>0</v>
      </c>
      <c r="P11" s="76">
        <v>0</v>
      </c>
      <c r="Q11" s="125">
        <f>P11+O11</f>
        <v>0</v>
      </c>
      <c r="R11" s="128"/>
      <c r="S11" s="76">
        <v>0</v>
      </c>
      <c r="T11" s="129">
        <f>S11+R11</f>
        <v>0</v>
      </c>
      <c r="U11" s="128"/>
      <c r="V11" s="124"/>
      <c r="W11" s="125"/>
      <c r="X11" s="130">
        <v>0</v>
      </c>
      <c r="Y11" s="124">
        <v>0</v>
      </c>
      <c r="Z11" s="100">
        <f>Y11+X11</f>
        <v>0</v>
      </c>
      <c r="AA11" s="71">
        <v>0</v>
      </c>
      <c r="AB11" s="90">
        <v>81160</v>
      </c>
      <c r="AC11" s="67">
        <f>AA11+AB11</f>
        <v>81160</v>
      </c>
      <c r="AD11" s="101">
        <v>0</v>
      </c>
      <c r="AE11" s="90">
        <v>243480</v>
      </c>
      <c r="AF11" s="67">
        <f>AD11+AE11</f>
        <v>243480</v>
      </c>
      <c r="AG11" s="71">
        <v>0</v>
      </c>
      <c r="AH11" s="90">
        <v>243480</v>
      </c>
      <c r="AI11" s="67">
        <f>AG11+AH11</f>
        <v>243480</v>
      </c>
      <c r="AJ11" s="71">
        <v>0</v>
      </c>
      <c r="AK11" s="90">
        <v>142030</v>
      </c>
      <c r="AL11" s="67">
        <f>AJ11+AK11</f>
        <v>142030</v>
      </c>
      <c r="AM11" s="71">
        <v>0</v>
      </c>
      <c r="AN11" s="90">
        <v>0</v>
      </c>
      <c r="AO11" s="100">
        <f>AM11+AN11</f>
        <v>0</v>
      </c>
      <c r="AP11" s="71">
        <v>0</v>
      </c>
      <c r="AQ11" s="90">
        <v>0</v>
      </c>
      <c r="AR11" s="67">
        <f>AP11+AQ11</f>
        <v>0</v>
      </c>
      <c r="AS11" s="101">
        <v>0</v>
      </c>
      <c r="AT11" s="90">
        <v>0</v>
      </c>
      <c r="AU11" s="100">
        <f>AS11+AT11</f>
        <v>0</v>
      </c>
      <c r="AV11" s="71">
        <v>0</v>
      </c>
      <c r="AW11" s="90">
        <v>0</v>
      </c>
      <c r="AX11" s="67">
        <f>AV11+AW11</f>
        <v>0</v>
      </c>
      <c r="AY11" s="101">
        <v>0</v>
      </c>
      <c r="AZ11" s="90">
        <v>0</v>
      </c>
      <c r="BA11" s="100">
        <f>AY11+AZ11</f>
        <v>0</v>
      </c>
      <c r="BB11" s="71">
        <v>0</v>
      </c>
      <c r="BC11" s="90">
        <v>0</v>
      </c>
      <c r="BD11" s="100">
        <f>BB11+BC11</f>
        <v>0</v>
      </c>
      <c r="BE11" s="71">
        <v>0</v>
      </c>
      <c r="BF11" s="90">
        <v>0</v>
      </c>
      <c r="BG11" s="100">
        <f>BE11+BF11</f>
        <v>0</v>
      </c>
      <c r="BH11" s="71">
        <f t="shared" ref="BH11:BJ12" si="5">I11+L11+O11+R11+U11+X11+AA11+AD11+AG11+AJ11+AM11</f>
        <v>0</v>
      </c>
      <c r="BI11" s="76">
        <f t="shared" si="5"/>
        <v>710150</v>
      </c>
      <c r="BJ11" s="67">
        <f t="shared" si="5"/>
        <v>710150</v>
      </c>
      <c r="BK11" s="71">
        <v>0</v>
      </c>
      <c r="BL11" s="70">
        <v>0</v>
      </c>
      <c r="BM11" s="67">
        <f>BL11+BK11</f>
        <v>0</v>
      </c>
      <c r="BN11" s="102">
        <f>BM11+BJ11</f>
        <v>710150</v>
      </c>
    </row>
    <row r="12" spans="1:66" ht="36.75" customHeight="1">
      <c r="A12" s="333"/>
      <c r="B12" s="335"/>
      <c r="C12" s="337"/>
      <c r="D12" s="353"/>
      <c r="E12" s="309" t="s">
        <v>34</v>
      </c>
      <c r="F12" s="71">
        <v>0</v>
      </c>
      <c r="G12" s="76">
        <v>304350</v>
      </c>
      <c r="H12" s="125">
        <f>G12+F12</f>
        <v>304350</v>
      </c>
      <c r="I12" s="131"/>
      <c r="J12" s="51"/>
      <c r="K12" s="132"/>
      <c r="L12" s="131"/>
      <c r="M12" s="51"/>
      <c r="N12" s="132"/>
      <c r="O12" s="128">
        <v>0</v>
      </c>
      <c r="P12" s="76">
        <v>0</v>
      </c>
      <c r="Q12" s="125">
        <f>P12+O12</f>
        <v>0</v>
      </c>
      <c r="R12" s="128"/>
      <c r="S12" s="76">
        <v>0</v>
      </c>
      <c r="T12" s="129">
        <f>S12+R12</f>
        <v>0</v>
      </c>
      <c r="U12" s="128"/>
      <c r="V12" s="76"/>
      <c r="W12" s="125"/>
      <c r="X12" s="130">
        <v>0</v>
      </c>
      <c r="Y12" s="76">
        <v>0</v>
      </c>
      <c r="Z12" s="100">
        <f>Y12+X12</f>
        <v>0</v>
      </c>
      <c r="AA12" s="71">
        <v>0</v>
      </c>
      <c r="AB12" s="76">
        <v>0</v>
      </c>
      <c r="AC12" s="67">
        <v>0</v>
      </c>
      <c r="AD12" s="101">
        <v>0</v>
      </c>
      <c r="AE12" s="76">
        <v>101450</v>
      </c>
      <c r="AF12" s="67">
        <f>AD12+AE12</f>
        <v>101450</v>
      </c>
      <c r="AG12" s="71">
        <v>0</v>
      </c>
      <c r="AH12" s="76">
        <v>101450</v>
      </c>
      <c r="AI12" s="67">
        <f>AG12+AH12</f>
        <v>101450</v>
      </c>
      <c r="AJ12" s="71">
        <v>0</v>
      </c>
      <c r="AK12" s="76">
        <v>101450</v>
      </c>
      <c r="AL12" s="67">
        <f>AJ12+AK12</f>
        <v>101450</v>
      </c>
      <c r="AM12" s="71">
        <v>0</v>
      </c>
      <c r="AN12" s="76">
        <v>0</v>
      </c>
      <c r="AO12" s="100">
        <v>0</v>
      </c>
      <c r="AP12" s="71">
        <v>0</v>
      </c>
      <c r="AQ12" s="76">
        <v>0</v>
      </c>
      <c r="AR12" s="67">
        <v>0</v>
      </c>
      <c r="AS12" s="101">
        <v>0</v>
      </c>
      <c r="AT12" s="76">
        <v>0</v>
      </c>
      <c r="AU12" s="100">
        <v>0</v>
      </c>
      <c r="AV12" s="71">
        <v>0</v>
      </c>
      <c r="AW12" s="76">
        <v>0</v>
      </c>
      <c r="AX12" s="67">
        <v>0</v>
      </c>
      <c r="AY12" s="101">
        <v>0</v>
      </c>
      <c r="AZ12" s="76">
        <v>0</v>
      </c>
      <c r="BA12" s="100">
        <v>0</v>
      </c>
      <c r="BB12" s="71">
        <v>0</v>
      </c>
      <c r="BC12" s="76">
        <v>0</v>
      </c>
      <c r="BD12" s="100">
        <v>0</v>
      </c>
      <c r="BE12" s="71">
        <v>0</v>
      </c>
      <c r="BF12" s="76">
        <v>0</v>
      </c>
      <c r="BG12" s="100">
        <v>0</v>
      </c>
      <c r="BH12" s="71">
        <f t="shared" si="5"/>
        <v>0</v>
      </c>
      <c r="BI12" s="76">
        <f t="shared" si="5"/>
        <v>304350</v>
      </c>
      <c r="BJ12" s="67">
        <f t="shared" si="5"/>
        <v>304350</v>
      </c>
      <c r="BK12" s="71">
        <v>0</v>
      </c>
      <c r="BL12" s="76">
        <v>0</v>
      </c>
      <c r="BM12" s="67">
        <f>BL12+BK12</f>
        <v>0</v>
      </c>
      <c r="BN12" s="102">
        <f>BM12+BJ12</f>
        <v>304350</v>
      </c>
    </row>
    <row r="13" spans="1:66" ht="36.75" customHeight="1">
      <c r="A13" s="333"/>
      <c r="B13" s="335"/>
      <c r="C13" s="337"/>
      <c r="D13" s="388" t="s">
        <v>19</v>
      </c>
      <c r="E13" s="389"/>
      <c r="F13" s="103">
        <f t="shared" ref="F13:T13" si="6">F12+F11</f>
        <v>0</v>
      </c>
      <c r="G13" s="104">
        <f t="shared" si="6"/>
        <v>1014500</v>
      </c>
      <c r="H13" s="105">
        <f t="shared" si="6"/>
        <v>1014500</v>
      </c>
      <c r="I13" s="106">
        <f t="shared" si="6"/>
        <v>0</v>
      </c>
      <c r="J13" s="107">
        <f t="shared" si="6"/>
        <v>0</v>
      </c>
      <c r="K13" s="108">
        <f t="shared" si="6"/>
        <v>0</v>
      </c>
      <c r="L13" s="106">
        <f t="shared" si="6"/>
        <v>0</v>
      </c>
      <c r="M13" s="107">
        <f t="shared" si="6"/>
        <v>0</v>
      </c>
      <c r="N13" s="108">
        <f t="shared" si="6"/>
        <v>0</v>
      </c>
      <c r="O13" s="103">
        <f t="shared" si="6"/>
        <v>0</v>
      </c>
      <c r="P13" s="104">
        <f t="shared" si="6"/>
        <v>0</v>
      </c>
      <c r="Q13" s="105">
        <f t="shared" si="6"/>
        <v>0</v>
      </c>
      <c r="R13" s="103">
        <f t="shared" si="6"/>
        <v>0</v>
      </c>
      <c r="S13" s="104">
        <f t="shared" si="6"/>
        <v>0</v>
      </c>
      <c r="T13" s="109">
        <f t="shared" si="6"/>
        <v>0</v>
      </c>
      <c r="U13" s="115"/>
      <c r="V13" s="116"/>
      <c r="W13" s="117"/>
      <c r="X13" s="118">
        <f t="shared" ref="X13:BN13" si="7">X12+X11</f>
        <v>0</v>
      </c>
      <c r="Y13" s="116">
        <f t="shared" si="7"/>
        <v>0</v>
      </c>
      <c r="Z13" s="119">
        <f t="shared" si="7"/>
        <v>0</v>
      </c>
      <c r="AA13" s="115">
        <f t="shared" si="7"/>
        <v>0</v>
      </c>
      <c r="AB13" s="116">
        <f t="shared" si="7"/>
        <v>81160</v>
      </c>
      <c r="AC13" s="117">
        <f t="shared" si="7"/>
        <v>81160</v>
      </c>
      <c r="AD13" s="118">
        <f t="shared" si="7"/>
        <v>0</v>
      </c>
      <c r="AE13" s="116">
        <f t="shared" si="7"/>
        <v>344930</v>
      </c>
      <c r="AF13" s="117">
        <f t="shared" si="7"/>
        <v>344930</v>
      </c>
      <c r="AG13" s="115">
        <f t="shared" si="7"/>
        <v>0</v>
      </c>
      <c r="AH13" s="116">
        <f t="shared" si="7"/>
        <v>344930</v>
      </c>
      <c r="AI13" s="117">
        <f t="shared" si="7"/>
        <v>344930</v>
      </c>
      <c r="AJ13" s="115">
        <f t="shared" si="7"/>
        <v>0</v>
      </c>
      <c r="AK13" s="116">
        <f t="shared" si="7"/>
        <v>243480</v>
      </c>
      <c r="AL13" s="117">
        <f t="shared" si="7"/>
        <v>243480</v>
      </c>
      <c r="AM13" s="115">
        <f t="shared" si="7"/>
        <v>0</v>
      </c>
      <c r="AN13" s="116">
        <f t="shared" si="7"/>
        <v>0</v>
      </c>
      <c r="AO13" s="119">
        <f t="shared" si="7"/>
        <v>0</v>
      </c>
      <c r="AP13" s="115">
        <f t="shared" si="7"/>
        <v>0</v>
      </c>
      <c r="AQ13" s="116">
        <f t="shared" si="7"/>
        <v>0</v>
      </c>
      <c r="AR13" s="117">
        <f t="shared" si="7"/>
        <v>0</v>
      </c>
      <c r="AS13" s="118">
        <f t="shared" si="7"/>
        <v>0</v>
      </c>
      <c r="AT13" s="116">
        <f t="shared" si="7"/>
        <v>0</v>
      </c>
      <c r="AU13" s="119">
        <f t="shared" si="7"/>
        <v>0</v>
      </c>
      <c r="AV13" s="115">
        <f t="shared" si="7"/>
        <v>0</v>
      </c>
      <c r="AW13" s="116">
        <f t="shared" si="7"/>
        <v>0</v>
      </c>
      <c r="AX13" s="117">
        <f t="shared" si="7"/>
        <v>0</v>
      </c>
      <c r="AY13" s="118">
        <f t="shared" si="7"/>
        <v>0</v>
      </c>
      <c r="AZ13" s="116">
        <f t="shared" si="7"/>
        <v>0</v>
      </c>
      <c r="BA13" s="119">
        <f t="shared" si="7"/>
        <v>0</v>
      </c>
      <c r="BB13" s="115">
        <f t="shared" si="7"/>
        <v>0</v>
      </c>
      <c r="BC13" s="116">
        <f t="shared" si="7"/>
        <v>0</v>
      </c>
      <c r="BD13" s="119">
        <f t="shared" si="7"/>
        <v>0</v>
      </c>
      <c r="BE13" s="115">
        <f t="shared" si="7"/>
        <v>0</v>
      </c>
      <c r="BF13" s="116">
        <f t="shared" si="7"/>
        <v>0</v>
      </c>
      <c r="BG13" s="119">
        <f t="shared" si="7"/>
        <v>0</v>
      </c>
      <c r="BH13" s="111">
        <f t="shared" si="7"/>
        <v>0</v>
      </c>
      <c r="BI13" s="112">
        <f t="shared" si="7"/>
        <v>1014500</v>
      </c>
      <c r="BJ13" s="113">
        <f t="shared" si="7"/>
        <v>1014500</v>
      </c>
      <c r="BK13" s="111">
        <f t="shared" si="7"/>
        <v>0</v>
      </c>
      <c r="BL13" s="112">
        <f t="shared" si="7"/>
        <v>0</v>
      </c>
      <c r="BM13" s="113">
        <f t="shared" si="7"/>
        <v>0</v>
      </c>
      <c r="BN13" s="114">
        <f t="shared" si="7"/>
        <v>1014500</v>
      </c>
    </row>
    <row r="14" spans="1:66" ht="36.75" customHeight="1">
      <c r="A14" s="333"/>
      <c r="B14" s="335"/>
      <c r="C14" s="337"/>
      <c r="D14" s="391" t="s">
        <v>33</v>
      </c>
      <c r="E14" s="392"/>
      <c r="F14" s="71">
        <f t="shared" ref="F14:T15" si="8">F8+F11</f>
        <v>0</v>
      </c>
      <c r="G14" s="90">
        <f t="shared" si="8"/>
        <v>3500000</v>
      </c>
      <c r="H14" s="67">
        <f t="shared" si="8"/>
        <v>3500000</v>
      </c>
      <c r="I14" s="67">
        <f t="shared" si="8"/>
        <v>0</v>
      </c>
      <c r="J14" s="67">
        <f t="shared" si="8"/>
        <v>0</v>
      </c>
      <c r="K14" s="67">
        <f t="shared" si="8"/>
        <v>0</v>
      </c>
      <c r="L14" s="67">
        <f t="shared" si="8"/>
        <v>0</v>
      </c>
      <c r="M14" s="67">
        <f t="shared" si="8"/>
        <v>0</v>
      </c>
      <c r="N14" s="67">
        <f t="shared" si="8"/>
        <v>0</v>
      </c>
      <c r="O14" s="67">
        <f t="shared" si="8"/>
        <v>0</v>
      </c>
      <c r="P14" s="67">
        <f t="shared" si="8"/>
        <v>0</v>
      </c>
      <c r="Q14" s="67">
        <f t="shared" si="8"/>
        <v>0</v>
      </c>
      <c r="R14" s="67">
        <f t="shared" si="8"/>
        <v>0</v>
      </c>
      <c r="S14" s="67">
        <f t="shared" si="8"/>
        <v>0</v>
      </c>
      <c r="T14" s="100">
        <f t="shared" si="8"/>
        <v>0</v>
      </c>
      <c r="U14" s="71"/>
      <c r="V14" s="90"/>
      <c r="W14" s="67"/>
      <c r="X14" s="101">
        <f t="shared" ref="X14:BG15" si="9">X8+X11</f>
        <v>0</v>
      </c>
      <c r="Y14" s="90">
        <f t="shared" si="9"/>
        <v>0</v>
      </c>
      <c r="Z14" s="100">
        <f t="shared" si="9"/>
        <v>0</v>
      </c>
      <c r="AA14" s="71">
        <f t="shared" si="9"/>
        <v>0</v>
      </c>
      <c r="AB14" s="90">
        <f t="shared" si="9"/>
        <v>400000</v>
      </c>
      <c r="AC14" s="67">
        <f t="shared" si="9"/>
        <v>400000</v>
      </c>
      <c r="AD14" s="101">
        <f t="shared" si="9"/>
        <v>0</v>
      </c>
      <c r="AE14" s="90">
        <f t="shared" si="9"/>
        <v>1200000</v>
      </c>
      <c r="AF14" s="90">
        <f t="shared" si="9"/>
        <v>1200000</v>
      </c>
      <c r="AG14" s="90">
        <f t="shared" si="9"/>
        <v>0</v>
      </c>
      <c r="AH14" s="90">
        <f t="shared" si="9"/>
        <v>1200000</v>
      </c>
      <c r="AI14" s="90">
        <f t="shared" si="9"/>
        <v>1200000</v>
      </c>
      <c r="AJ14" s="90">
        <f t="shared" si="9"/>
        <v>0</v>
      </c>
      <c r="AK14" s="90">
        <f t="shared" si="9"/>
        <v>700000</v>
      </c>
      <c r="AL14" s="90">
        <f t="shared" si="9"/>
        <v>700000</v>
      </c>
      <c r="AM14" s="90">
        <f t="shared" si="9"/>
        <v>0</v>
      </c>
      <c r="AN14" s="90">
        <f t="shared" si="9"/>
        <v>0</v>
      </c>
      <c r="AO14" s="100">
        <f t="shared" si="9"/>
        <v>0</v>
      </c>
      <c r="AP14" s="71">
        <f t="shared" si="9"/>
        <v>0</v>
      </c>
      <c r="AQ14" s="90">
        <f t="shared" si="9"/>
        <v>0</v>
      </c>
      <c r="AR14" s="67">
        <f t="shared" si="9"/>
        <v>0</v>
      </c>
      <c r="AS14" s="101">
        <f t="shared" si="9"/>
        <v>0</v>
      </c>
      <c r="AT14" s="90">
        <f t="shared" si="9"/>
        <v>0</v>
      </c>
      <c r="AU14" s="100">
        <f t="shared" si="9"/>
        <v>0</v>
      </c>
      <c r="AV14" s="71">
        <f t="shared" si="9"/>
        <v>0</v>
      </c>
      <c r="AW14" s="90">
        <f t="shared" si="9"/>
        <v>0</v>
      </c>
      <c r="AX14" s="67">
        <f t="shared" si="9"/>
        <v>0</v>
      </c>
      <c r="AY14" s="101">
        <f t="shared" si="9"/>
        <v>0</v>
      </c>
      <c r="AZ14" s="90">
        <f t="shared" si="9"/>
        <v>0</v>
      </c>
      <c r="BA14" s="100">
        <f t="shared" si="9"/>
        <v>0</v>
      </c>
      <c r="BB14" s="71">
        <f t="shared" si="9"/>
        <v>0</v>
      </c>
      <c r="BC14" s="90">
        <f t="shared" si="9"/>
        <v>0</v>
      </c>
      <c r="BD14" s="100">
        <f t="shared" si="9"/>
        <v>0</v>
      </c>
      <c r="BE14" s="71">
        <f t="shared" si="9"/>
        <v>0</v>
      </c>
      <c r="BF14" s="90">
        <f t="shared" si="9"/>
        <v>0</v>
      </c>
      <c r="BG14" s="100">
        <f t="shared" si="9"/>
        <v>0</v>
      </c>
      <c r="BH14" s="71">
        <f t="shared" ref="BH14:BJ15" si="10">I14+L14+O14+R14+U14+X14+AA14+AD14+AG14+AJ14+AM14</f>
        <v>0</v>
      </c>
      <c r="BI14" s="90">
        <f t="shared" si="10"/>
        <v>3500000</v>
      </c>
      <c r="BJ14" s="67">
        <f t="shared" si="10"/>
        <v>3500000</v>
      </c>
      <c r="BK14" s="71">
        <f t="shared" ref="BK14:BM15" si="11">BK8+BK11</f>
        <v>0</v>
      </c>
      <c r="BL14" s="90">
        <f t="shared" si="11"/>
        <v>0</v>
      </c>
      <c r="BM14" s="67">
        <f t="shared" si="11"/>
        <v>0</v>
      </c>
      <c r="BN14" s="102">
        <f>BM14+BJ14</f>
        <v>3500000</v>
      </c>
    </row>
    <row r="15" spans="1:66" ht="36.75" customHeight="1">
      <c r="A15" s="333"/>
      <c r="B15" s="335"/>
      <c r="C15" s="337"/>
      <c r="D15" s="391" t="s">
        <v>34</v>
      </c>
      <c r="E15" s="392"/>
      <c r="F15" s="71">
        <f t="shared" si="8"/>
        <v>0</v>
      </c>
      <c r="G15" s="90">
        <f t="shared" si="8"/>
        <v>1500000</v>
      </c>
      <c r="H15" s="67">
        <f t="shared" si="8"/>
        <v>1500000</v>
      </c>
      <c r="I15" s="71">
        <f t="shared" si="8"/>
        <v>0</v>
      </c>
      <c r="J15" s="71">
        <f t="shared" si="8"/>
        <v>0</v>
      </c>
      <c r="K15" s="71">
        <f t="shared" si="8"/>
        <v>0</v>
      </c>
      <c r="L15" s="71">
        <f t="shared" si="8"/>
        <v>0</v>
      </c>
      <c r="M15" s="71">
        <f t="shared" si="8"/>
        <v>0</v>
      </c>
      <c r="N15" s="71">
        <f t="shared" si="8"/>
        <v>0</v>
      </c>
      <c r="O15" s="71">
        <f t="shared" si="8"/>
        <v>0</v>
      </c>
      <c r="P15" s="71">
        <f t="shared" si="8"/>
        <v>0</v>
      </c>
      <c r="Q15" s="71">
        <f t="shared" si="8"/>
        <v>0</v>
      </c>
      <c r="R15" s="71">
        <f t="shared" si="8"/>
        <v>0</v>
      </c>
      <c r="S15" s="71">
        <f t="shared" si="8"/>
        <v>0</v>
      </c>
      <c r="T15" s="120">
        <f t="shared" si="8"/>
        <v>0</v>
      </c>
      <c r="U15" s="71"/>
      <c r="V15" s="90"/>
      <c r="W15" s="67"/>
      <c r="X15" s="101">
        <f t="shared" si="9"/>
        <v>0</v>
      </c>
      <c r="Y15" s="90">
        <f t="shared" si="9"/>
        <v>0</v>
      </c>
      <c r="Z15" s="100">
        <f t="shared" si="9"/>
        <v>0</v>
      </c>
      <c r="AA15" s="71">
        <f t="shared" si="9"/>
        <v>0</v>
      </c>
      <c r="AB15" s="90">
        <f t="shared" si="9"/>
        <v>0</v>
      </c>
      <c r="AC15" s="67">
        <f t="shared" si="9"/>
        <v>0</v>
      </c>
      <c r="AD15" s="101">
        <f t="shared" si="9"/>
        <v>0</v>
      </c>
      <c r="AE15" s="90">
        <f t="shared" si="9"/>
        <v>500000</v>
      </c>
      <c r="AF15" s="90">
        <f t="shared" si="9"/>
        <v>500000</v>
      </c>
      <c r="AG15" s="90">
        <f t="shared" si="9"/>
        <v>0</v>
      </c>
      <c r="AH15" s="90">
        <f t="shared" si="9"/>
        <v>500000</v>
      </c>
      <c r="AI15" s="90">
        <f t="shared" si="9"/>
        <v>500000</v>
      </c>
      <c r="AJ15" s="90">
        <f t="shared" si="9"/>
        <v>0</v>
      </c>
      <c r="AK15" s="90">
        <f t="shared" si="9"/>
        <v>500000</v>
      </c>
      <c r="AL15" s="90">
        <f t="shared" si="9"/>
        <v>500000</v>
      </c>
      <c r="AM15" s="90">
        <f t="shared" si="9"/>
        <v>0</v>
      </c>
      <c r="AN15" s="90">
        <f t="shared" si="9"/>
        <v>0</v>
      </c>
      <c r="AO15" s="100">
        <f t="shared" si="9"/>
        <v>0</v>
      </c>
      <c r="AP15" s="71">
        <f t="shared" si="9"/>
        <v>0</v>
      </c>
      <c r="AQ15" s="90">
        <f t="shared" si="9"/>
        <v>0</v>
      </c>
      <c r="AR15" s="67">
        <f t="shared" si="9"/>
        <v>0</v>
      </c>
      <c r="AS15" s="101">
        <f t="shared" si="9"/>
        <v>0</v>
      </c>
      <c r="AT15" s="90">
        <f t="shared" si="9"/>
        <v>0</v>
      </c>
      <c r="AU15" s="100">
        <f t="shared" si="9"/>
        <v>0</v>
      </c>
      <c r="AV15" s="71">
        <f t="shared" si="9"/>
        <v>0</v>
      </c>
      <c r="AW15" s="90">
        <f t="shared" si="9"/>
        <v>0</v>
      </c>
      <c r="AX15" s="67">
        <f t="shared" si="9"/>
        <v>0</v>
      </c>
      <c r="AY15" s="101">
        <f t="shared" si="9"/>
        <v>0</v>
      </c>
      <c r="AZ15" s="90">
        <f t="shared" si="9"/>
        <v>0</v>
      </c>
      <c r="BA15" s="100">
        <f t="shared" si="9"/>
        <v>0</v>
      </c>
      <c r="BB15" s="71">
        <f t="shared" si="9"/>
        <v>0</v>
      </c>
      <c r="BC15" s="90">
        <f t="shared" si="9"/>
        <v>0</v>
      </c>
      <c r="BD15" s="100">
        <f t="shared" si="9"/>
        <v>0</v>
      </c>
      <c r="BE15" s="71">
        <f t="shared" si="9"/>
        <v>0</v>
      </c>
      <c r="BF15" s="90">
        <f t="shared" si="9"/>
        <v>0</v>
      </c>
      <c r="BG15" s="100">
        <f t="shared" si="9"/>
        <v>0</v>
      </c>
      <c r="BH15" s="71">
        <f t="shared" si="10"/>
        <v>0</v>
      </c>
      <c r="BI15" s="90">
        <f t="shared" si="10"/>
        <v>1500000</v>
      </c>
      <c r="BJ15" s="67">
        <f t="shared" si="10"/>
        <v>1500000</v>
      </c>
      <c r="BK15" s="71">
        <f t="shared" si="11"/>
        <v>0</v>
      </c>
      <c r="BL15" s="90">
        <f t="shared" si="11"/>
        <v>0</v>
      </c>
      <c r="BM15" s="67">
        <f t="shared" si="11"/>
        <v>0</v>
      </c>
      <c r="BN15" s="102">
        <f>BM15+BJ15</f>
        <v>1500000</v>
      </c>
    </row>
    <row r="16" spans="1:66" s="43" customFormat="1" ht="36.75" customHeight="1" thickBot="1">
      <c r="A16" s="347"/>
      <c r="B16" s="348"/>
      <c r="C16" s="349"/>
      <c r="D16" s="374" t="s">
        <v>19</v>
      </c>
      <c r="E16" s="375"/>
      <c r="F16" s="57">
        <f t="shared" ref="F16:T16" si="12">F15+F14</f>
        <v>0</v>
      </c>
      <c r="G16" s="58">
        <f t="shared" si="12"/>
        <v>5000000</v>
      </c>
      <c r="H16" s="59">
        <f t="shared" si="12"/>
        <v>5000000</v>
      </c>
      <c r="I16" s="59">
        <f t="shared" si="12"/>
        <v>0</v>
      </c>
      <c r="J16" s="59">
        <f t="shared" si="12"/>
        <v>0</v>
      </c>
      <c r="K16" s="59">
        <f t="shared" si="12"/>
        <v>0</v>
      </c>
      <c r="L16" s="59">
        <f t="shared" si="12"/>
        <v>0</v>
      </c>
      <c r="M16" s="59">
        <f t="shared" si="12"/>
        <v>0</v>
      </c>
      <c r="N16" s="59">
        <f t="shared" si="12"/>
        <v>0</v>
      </c>
      <c r="O16" s="59">
        <f t="shared" si="12"/>
        <v>0</v>
      </c>
      <c r="P16" s="59">
        <f t="shared" si="12"/>
        <v>0</v>
      </c>
      <c r="Q16" s="59">
        <f t="shared" si="12"/>
        <v>0</v>
      </c>
      <c r="R16" s="59">
        <f t="shared" si="12"/>
        <v>0</v>
      </c>
      <c r="S16" s="59">
        <f t="shared" si="12"/>
        <v>0</v>
      </c>
      <c r="T16" s="61">
        <f t="shared" si="12"/>
        <v>0</v>
      </c>
      <c r="U16" s="57"/>
      <c r="V16" s="58"/>
      <c r="W16" s="59"/>
      <c r="X16" s="60">
        <f t="shared" ref="X16:BN16" si="13">X15+X14</f>
        <v>0</v>
      </c>
      <c r="Y16" s="58">
        <f t="shared" si="13"/>
        <v>0</v>
      </c>
      <c r="Z16" s="61">
        <f t="shared" si="13"/>
        <v>0</v>
      </c>
      <c r="AA16" s="57">
        <f t="shared" si="13"/>
        <v>0</v>
      </c>
      <c r="AB16" s="58">
        <f t="shared" si="13"/>
        <v>400000</v>
      </c>
      <c r="AC16" s="59">
        <f t="shared" si="13"/>
        <v>400000</v>
      </c>
      <c r="AD16" s="60">
        <f t="shared" si="13"/>
        <v>0</v>
      </c>
      <c r="AE16" s="58">
        <f t="shared" si="13"/>
        <v>1700000</v>
      </c>
      <c r="AF16" s="58">
        <f t="shared" si="13"/>
        <v>1700000</v>
      </c>
      <c r="AG16" s="58">
        <f t="shared" si="13"/>
        <v>0</v>
      </c>
      <c r="AH16" s="58">
        <f t="shared" si="13"/>
        <v>1700000</v>
      </c>
      <c r="AI16" s="58">
        <f t="shared" si="13"/>
        <v>1700000</v>
      </c>
      <c r="AJ16" s="58">
        <f t="shared" si="13"/>
        <v>0</v>
      </c>
      <c r="AK16" s="58">
        <f t="shared" si="13"/>
        <v>1200000</v>
      </c>
      <c r="AL16" s="58">
        <f t="shared" si="13"/>
        <v>1200000</v>
      </c>
      <c r="AM16" s="58">
        <f t="shared" si="13"/>
        <v>0</v>
      </c>
      <c r="AN16" s="58">
        <f t="shared" si="13"/>
        <v>0</v>
      </c>
      <c r="AO16" s="61">
        <f t="shared" si="13"/>
        <v>0</v>
      </c>
      <c r="AP16" s="57">
        <f t="shared" si="13"/>
        <v>0</v>
      </c>
      <c r="AQ16" s="58">
        <f t="shared" si="13"/>
        <v>0</v>
      </c>
      <c r="AR16" s="59">
        <f t="shared" si="13"/>
        <v>0</v>
      </c>
      <c r="AS16" s="60">
        <f t="shared" si="13"/>
        <v>0</v>
      </c>
      <c r="AT16" s="58">
        <f t="shared" si="13"/>
        <v>0</v>
      </c>
      <c r="AU16" s="61">
        <f t="shared" si="13"/>
        <v>0</v>
      </c>
      <c r="AV16" s="57">
        <f t="shared" si="13"/>
        <v>0</v>
      </c>
      <c r="AW16" s="58">
        <f t="shared" si="13"/>
        <v>0</v>
      </c>
      <c r="AX16" s="59">
        <f t="shared" si="13"/>
        <v>0</v>
      </c>
      <c r="AY16" s="60">
        <f t="shared" si="13"/>
        <v>0</v>
      </c>
      <c r="AZ16" s="58">
        <f t="shared" si="13"/>
        <v>0</v>
      </c>
      <c r="BA16" s="61">
        <f t="shared" si="13"/>
        <v>0</v>
      </c>
      <c r="BB16" s="57">
        <f t="shared" si="13"/>
        <v>0</v>
      </c>
      <c r="BC16" s="58">
        <f t="shared" si="13"/>
        <v>0</v>
      </c>
      <c r="BD16" s="61">
        <f t="shared" si="13"/>
        <v>0</v>
      </c>
      <c r="BE16" s="57">
        <f t="shared" si="13"/>
        <v>0</v>
      </c>
      <c r="BF16" s="58">
        <f t="shared" si="13"/>
        <v>0</v>
      </c>
      <c r="BG16" s="61">
        <f t="shared" si="13"/>
        <v>0</v>
      </c>
      <c r="BH16" s="57">
        <f t="shared" si="13"/>
        <v>0</v>
      </c>
      <c r="BI16" s="58">
        <f t="shared" si="13"/>
        <v>5000000</v>
      </c>
      <c r="BJ16" s="59">
        <f t="shared" si="13"/>
        <v>5000000</v>
      </c>
      <c r="BK16" s="57">
        <f t="shared" si="13"/>
        <v>0</v>
      </c>
      <c r="BL16" s="58">
        <f t="shared" si="13"/>
        <v>0</v>
      </c>
      <c r="BM16" s="59">
        <f t="shared" si="13"/>
        <v>0</v>
      </c>
      <c r="BN16" s="133">
        <f t="shared" si="13"/>
        <v>5000000</v>
      </c>
    </row>
    <row r="17" spans="1:67" s="43" customFormat="1" ht="60" customHeight="1" thickTop="1">
      <c r="A17" s="332">
        <v>3</v>
      </c>
      <c r="B17" s="334" t="s">
        <v>94</v>
      </c>
      <c r="C17" s="336" t="s">
        <v>64</v>
      </c>
      <c r="D17" s="89" t="s">
        <v>38</v>
      </c>
      <c r="E17" s="393" t="s">
        <v>33</v>
      </c>
      <c r="F17" s="33">
        <v>0</v>
      </c>
      <c r="G17" s="36">
        <v>31139440</v>
      </c>
      <c r="H17" s="35">
        <f>G17+F17</f>
        <v>31139440</v>
      </c>
      <c r="I17" s="33"/>
      <c r="J17" s="34"/>
      <c r="K17" s="35">
        <v>0</v>
      </c>
      <c r="L17" s="33"/>
      <c r="M17" s="34"/>
      <c r="N17" s="35">
        <v>0</v>
      </c>
      <c r="O17" s="33"/>
      <c r="P17" s="34"/>
      <c r="Q17" s="35"/>
      <c r="R17" s="33"/>
      <c r="S17" s="85"/>
      <c r="T17" s="35">
        <f>R17+S17</f>
        <v>0</v>
      </c>
      <c r="U17" s="33"/>
      <c r="V17" s="36">
        <v>0</v>
      </c>
      <c r="W17" s="35">
        <f>U17+V17</f>
        <v>0</v>
      </c>
      <c r="X17" s="33">
        <v>0</v>
      </c>
      <c r="Y17" s="36">
        <v>105557</v>
      </c>
      <c r="Z17" s="35">
        <f>X17+Y17</f>
        <v>105557</v>
      </c>
      <c r="AA17" s="33">
        <v>0</v>
      </c>
      <c r="AB17" s="36">
        <v>3433048</v>
      </c>
      <c r="AC17" s="35">
        <f>AA17+AB17</f>
        <v>3433048</v>
      </c>
      <c r="AD17" s="33">
        <v>0</v>
      </c>
      <c r="AE17" s="36">
        <v>10067245</v>
      </c>
      <c r="AF17" s="35">
        <f>AD17+AE17</f>
        <v>10067245</v>
      </c>
      <c r="AG17" s="33">
        <v>0</v>
      </c>
      <c r="AH17" s="36">
        <v>4134996</v>
      </c>
      <c r="AI17" s="35">
        <f>AG17+AH17</f>
        <v>4134996</v>
      </c>
      <c r="AJ17" s="33">
        <v>0</v>
      </c>
      <c r="AK17" s="36">
        <v>10225579</v>
      </c>
      <c r="AL17" s="35">
        <f>AJ17+AK17</f>
        <v>10225579</v>
      </c>
      <c r="AM17" s="33">
        <v>0</v>
      </c>
      <c r="AN17" s="34">
        <v>2444678</v>
      </c>
      <c r="AO17" s="35">
        <f>AM17+AN17</f>
        <v>2444678</v>
      </c>
      <c r="AP17" s="33">
        <v>0</v>
      </c>
      <c r="AQ17" s="34">
        <v>728337</v>
      </c>
      <c r="AR17" s="35">
        <f>AP17+AQ17</f>
        <v>728337</v>
      </c>
      <c r="AS17" s="33">
        <v>0</v>
      </c>
      <c r="AT17" s="34">
        <v>0</v>
      </c>
      <c r="AU17" s="35">
        <f>AS17+AT17</f>
        <v>0</v>
      </c>
      <c r="AV17" s="33">
        <v>0</v>
      </c>
      <c r="AW17" s="34">
        <v>0</v>
      </c>
      <c r="AX17" s="35">
        <f>AV17+AW17</f>
        <v>0</v>
      </c>
      <c r="AY17" s="33">
        <v>0</v>
      </c>
      <c r="AZ17" s="34">
        <v>0</v>
      </c>
      <c r="BA17" s="35">
        <f>AY17+AZ17</f>
        <v>0</v>
      </c>
      <c r="BB17" s="33">
        <v>0</v>
      </c>
      <c r="BC17" s="34">
        <v>0</v>
      </c>
      <c r="BD17" s="35">
        <f>BB17+BC17</f>
        <v>0</v>
      </c>
      <c r="BE17" s="33">
        <v>0</v>
      </c>
      <c r="BF17" s="34">
        <v>0</v>
      </c>
      <c r="BG17" s="35">
        <f>BE17+BF17</f>
        <v>0</v>
      </c>
      <c r="BH17" s="40">
        <f>I17+L17+O17+R17+U17+X17+AA17+AD17+AG17+AJ17+AM17+AP17</f>
        <v>0</v>
      </c>
      <c r="BI17" s="65">
        <f t="shared" ref="BI17:BJ18" si="14">J17+M17+P17+S17+V17+Y17+AB17+AE17+AH17+AK17+AN17+AQ17</f>
        <v>31139440</v>
      </c>
      <c r="BJ17" s="35">
        <f t="shared" si="14"/>
        <v>31139440</v>
      </c>
      <c r="BK17" s="33">
        <v>0</v>
      </c>
      <c r="BL17" s="36">
        <v>0</v>
      </c>
      <c r="BM17" s="35">
        <f>BL17+BK17</f>
        <v>0</v>
      </c>
      <c r="BN17" s="42">
        <f>BM17+BJ17</f>
        <v>31139440</v>
      </c>
    </row>
    <row r="18" spans="1:67" s="18" customFormat="1" ht="63.75" customHeight="1">
      <c r="A18" s="333"/>
      <c r="B18" s="335"/>
      <c r="C18" s="337"/>
      <c r="D18" s="302" t="s">
        <v>36</v>
      </c>
      <c r="E18" s="394"/>
      <c r="F18" s="71">
        <v>0</v>
      </c>
      <c r="G18" s="76">
        <v>1310988</v>
      </c>
      <c r="H18" s="67">
        <f>G18+F18</f>
        <v>1310988</v>
      </c>
      <c r="I18" s="45"/>
      <c r="J18" s="48"/>
      <c r="K18" s="47">
        <f>J18+I18</f>
        <v>0</v>
      </c>
      <c r="L18" s="71"/>
      <c r="M18" s="72"/>
      <c r="N18" s="67">
        <f>M18+L18</f>
        <v>0</v>
      </c>
      <c r="O18" s="45"/>
      <c r="P18" s="46"/>
      <c r="Q18" s="47"/>
      <c r="R18" s="71"/>
      <c r="S18" s="90"/>
      <c r="T18" s="67">
        <f>R18+S18</f>
        <v>0</v>
      </c>
      <c r="U18" s="71"/>
      <c r="V18" s="90">
        <v>0</v>
      </c>
      <c r="W18" s="67">
        <f>U18+V18</f>
        <v>0</v>
      </c>
      <c r="X18" s="71">
        <v>0</v>
      </c>
      <c r="Y18" s="76">
        <v>4444</v>
      </c>
      <c r="Z18" s="67">
        <f>X18+Y18</f>
        <v>4444</v>
      </c>
      <c r="AA18" s="71">
        <v>0</v>
      </c>
      <c r="AB18" s="76">
        <v>144533</v>
      </c>
      <c r="AC18" s="67">
        <f>AA18+AB18</f>
        <v>144533</v>
      </c>
      <c r="AD18" s="71">
        <v>0</v>
      </c>
      <c r="AE18" s="76">
        <v>423836</v>
      </c>
      <c r="AF18" s="47">
        <f>AD18+AE18</f>
        <v>423836</v>
      </c>
      <c r="AG18" s="71">
        <v>0</v>
      </c>
      <c r="AH18" s="76">
        <v>174086</v>
      </c>
      <c r="AI18" s="67">
        <f>AG18+AH18</f>
        <v>174086</v>
      </c>
      <c r="AJ18" s="71">
        <v>0</v>
      </c>
      <c r="AK18" s="76">
        <v>430502</v>
      </c>
      <c r="AL18" s="67">
        <f>AJ18+AK18</f>
        <v>430502</v>
      </c>
      <c r="AM18" s="71">
        <v>0</v>
      </c>
      <c r="AN18" s="76">
        <v>102923</v>
      </c>
      <c r="AO18" s="67">
        <f>AM18+AN18</f>
        <v>102923</v>
      </c>
      <c r="AP18" s="71">
        <v>0</v>
      </c>
      <c r="AQ18" s="76">
        <v>30664</v>
      </c>
      <c r="AR18" s="67">
        <f>AP18+AQ18</f>
        <v>30664</v>
      </c>
      <c r="AS18" s="71">
        <v>0</v>
      </c>
      <c r="AT18" s="76">
        <v>0</v>
      </c>
      <c r="AU18" s="67">
        <f>AS18+AT18</f>
        <v>0</v>
      </c>
      <c r="AV18" s="71">
        <v>0</v>
      </c>
      <c r="AW18" s="76">
        <v>0</v>
      </c>
      <c r="AX18" s="67">
        <f>AV18+AW18</f>
        <v>0</v>
      </c>
      <c r="AY18" s="71">
        <v>0</v>
      </c>
      <c r="AZ18" s="76">
        <v>0</v>
      </c>
      <c r="BA18" s="67">
        <f>AY18+AZ18</f>
        <v>0</v>
      </c>
      <c r="BB18" s="71">
        <v>0</v>
      </c>
      <c r="BC18" s="76">
        <v>0</v>
      </c>
      <c r="BD18" s="67">
        <f>BB18+BC18</f>
        <v>0</v>
      </c>
      <c r="BE18" s="71">
        <v>0</v>
      </c>
      <c r="BF18" s="76">
        <v>0</v>
      </c>
      <c r="BG18" s="67">
        <f>BE18+BF18</f>
        <v>0</v>
      </c>
      <c r="BH18" s="71">
        <f>I18+L18+O18+R18+U18+X18+AA18+AD18+AG18+AJ18+AM18+AP18</f>
        <v>0</v>
      </c>
      <c r="BI18" s="76">
        <f t="shared" si="14"/>
        <v>1310988</v>
      </c>
      <c r="BJ18" s="67">
        <f t="shared" si="14"/>
        <v>1310988</v>
      </c>
      <c r="BK18" s="71">
        <v>0</v>
      </c>
      <c r="BL18" s="90">
        <v>0</v>
      </c>
      <c r="BM18" s="67">
        <f>BL18+BK18</f>
        <v>0</v>
      </c>
      <c r="BN18" s="73">
        <f>BM18+BJ18</f>
        <v>1310988</v>
      </c>
    </row>
    <row r="19" spans="1:67" s="43" customFormat="1" ht="58.5" customHeight="1" thickBot="1">
      <c r="A19" s="333"/>
      <c r="B19" s="335"/>
      <c r="C19" s="337"/>
      <c r="D19" s="338" t="s">
        <v>19</v>
      </c>
      <c r="E19" s="339"/>
      <c r="F19" s="122">
        <f t="shared" ref="F19:N19" si="15">F18+F17</f>
        <v>0</v>
      </c>
      <c r="G19" s="123">
        <f t="shared" si="15"/>
        <v>32450428</v>
      </c>
      <c r="H19" s="121">
        <f t="shared" si="15"/>
        <v>32450428</v>
      </c>
      <c r="I19" s="122">
        <f t="shared" si="15"/>
        <v>0</v>
      </c>
      <c r="J19" s="123">
        <f t="shared" si="15"/>
        <v>0</v>
      </c>
      <c r="K19" s="121">
        <f t="shared" si="15"/>
        <v>0</v>
      </c>
      <c r="L19" s="122">
        <f t="shared" si="15"/>
        <v>0</v>
      </c>
      <c r="M19" s="123">
        <f t="shared" si="15"/>
        <v>0</v>
      </c>
      <c r="N19" s="121">
        <f t="shared" si="15"/>
        <v>0</v>
      </c>
      <c r="O19" s="122"/>
      <c r="P19" s="123"/>
      <c r="Q19" s="121"/>
      <c r="R19" s="122">
        <f t="shared" ref="R19:Z19" si="16">R18+R17</f>
        <v>0</v>
      </c>
      <c r="S19" s="123">
        <f t="shared" si="16"/>
        <v>0</v>
      </c>
      <c r="T19" s="121">
        <f t="shared" si="16"/>
        <v>0</v>
      </c>
      <c r="U19" s="122">
        <f t="shared" si="16"/>
        <v>0</v>
      </c>
      <c r="V19" s="123">
        <f t="shared" si="16"/>
        <v>0</v>
      </c>
      <c r="W19" s="121">
        <f t="shared" si="16"/>
        <v>0</v>
      </c>
      <c r="X19" s="122">
        <f t="shared" si="16"/>
        <v>0</v>
      </c>
      <c r="Y19" s="123">
        <f t="shared" si="16"/>
        <v>110001</v>
      </c>
      <c r="Z19" s="121">
        <f t="shared" si="16"/>
        <v>110001</v>
      </c>
      <c r="AA19" s="122">
        <v>0</v>
      </c>
      <c r="AB19" s="123">
        <f t="shared" ref="AB19:BN19" si="17">AB18+AB17</f>
        <v>3577581</v>
      </c>
      <c r="AC19" s="121">
        <f t="shared" si="17"/>
        <v>3577581</v>
      </c>
      <c r="AD19" s="122">
        <f t="shared" si="17"/>
        <v>0</v>
      </c>
      <c r="AE19" s="123">
        <f t="shared" si="17"/>
        <v>10491081</v>
      </c>
      <c r="AF19" s="121">
        <f t="shared" si="17"/>
        <v>10491081</v>
      </c>
      <c r="AG19" s="122">
        <f t="shared" si="17"/>
        <v>0</v>
      </c>
      <c r="AH19" s="123">
        <f t="shared" si="17"/>
        <v>4309082</v>
      </c>
      <c r="AI19" s="121">
        <f t="shared" si="17"/>
        <v>4309082</v>
      </c>
      <c r="AJ19" s="122">
        <f t="shared" si="17"/>
        <v>0</v>
      </c>
      <c r="AK19" s="123">
        <f t="shared" si="17"/>
        <v>10656081</v>
      </c>
      <c r="AL19" s="121">
        <f t="shared" si="17"/>
        <v>10656081</v>
      </c>
      <c r="AM19" s="122">
        <f t="shared" si="17"/>
        <v>0</v>
      </c>
      <c r="AN19" s="123">
        <f t="shared" si="17"/>
        <v>2547601</v>
      </c>
      <c r="AO19" s="121">
        <f t="shared" si="17"/>
        <v>2547601</v>
      </c>
      <c r="AP19" s="122">
        <f t="shared" si="17"/>
        <v>0</v>
      </c>
      <c r="AQ19" s="123">
        <f t="shared" si="17"/>
        <v>759001</v>
      </c>
      <c r="AR19" s="121">
        <f t="shared" si="17"/>
        <v>759001</v>
      </c>
      <c r="AS19" s="122">
        <f t="shared" si="17"/>
        <v>0</v>
      </c>
      <c r="AT19" s="123">
        <f t="shared" si="17"/>
        <v>0</v>
      </c>
      <c r="AU19" s="121">
        <f t="shared" si="17"/>
        <v>0</v>
      </c>
      <c r="AV19" s="122">
        <f t="shared" si="17"/>
        <v>0</v>
      </c>
      <c r="AW19" s="123">
        <f t="shared" si="17"/>
        <v>0</v>
      </c>
      <c r="AX19" s="121">
        <f t="shared" si="17"/>
        <v>0</v>
      </c>
      <c r="AY19" s="122">
        <f t="shared" si="17"/>
        <v>0</v>
      </c>
      <c r="AZ19" s="123">
        <f t="shared" si="17"/>
        <v>0</v>
      </c>
      <c r="BA19" s="121">
        <f t="shared" si="17"/>
        <v>0</v>
      </c>
      <c r="BB19" s="122">
        <f t="shared" si="17"/>
        <v>0</v>
      </c>
      <c r="BC19" s="123">
        <f t="shared" si="17"/>
        <v>0</v>
      </c>
      <c r="BD19" s="121">
        <f t="shared" si="17"/>
        <v>0</v>
      </c>
      <c r="BE19" s="122">
        <f t="shared" si="17"/>
        <v>0</v>
      </c>
      <c r="BF19" s="123">
        <f t="shared" si="17"/>
        <v>0</v>
      </c>
      <c r="BG19" s="121">
        <f t="shared" si="17"/>
        <v>0</v>
      </c>
      <c r="BH19" s="122">
        <f t="shared" si="17"/>
        <v>0</v>
      </c>
      <c r="BI19" s="123">
        <f t="shared" si="17"/>
        <v>32450428</v>
      </c>
      <c r="BJ19" s="121">
        <f t="shared" si="17"/>
        <v>32450428</v>
      </c>
      <c r="BK19" s="122">
        <f t="shared" si="17"/>
        <v>0</v>
      </c>
      <c r="BL19" s="123">
        <f t="shared" si="17"/>
        <v>0</v>
      </c>
      <c r="BM19" s="121">
        <f t="shared" si="17"/>
        <v>0</v>
      </c>
      <c r="BN19" s="202">
        <f t="shared" si="17"/>
        <v>32450428</v>
      </c>
    </row>
    <row r="20" spans="1:67" s="43" customFormat="1" ht="36.75" customHeight="1" thickTop="1">
      <c r="A20" s="332">
        <v>4</v>
      </c>
      <c r="B20" s="334" t="s">
        <v>94</v>
      </c>
      <c r="C20" s="336" t="s">
        <v>65</v>
      </c>
      <c r="D20" s="352" t="s">
        <v>38</v>
      </c>
      <c r="E20" s="308" t="s">
        <v>33</v>
      </c>
      <c r="F20" s="33">
        <v>0</v>
      </c>
      <c r="G20" s="36">
        <v>17411380</v>
      </c>
      <c r="H20" s="35">
        <f>G20+F20</f>
        <v>17411380</v>
      </c>
      <c r="I20" s="33"/>
      <c r="J20" s="34"/>
      <c r="K20" s="35">
        <f>J20+I20</f>
        <v>0</v>
      </c>
      <c r="L20" s="33"/>
      <c r="M20" s="34"/>
      <c r="N20" s="35">
        <f>M20+L20</f>
        <v>0</v>
      </c>
      <c r="O20" s="33">
        <v>0</v>
      </c>
      <c r="P20" s="34">
        <v>0</v>
      </c>
      <c r="Q20" s="35">
        <f>P20+O20</f>
        <v>0</v>
      </c>
      <c r="R20" s="33"/>
      <c r="S20" s="34">
        <v>0</v>
      </c>
      <c r="T20" s="149">
        <f>S20+R20</f>
        <v>0</v>
      </c>
      <c r="U20" s="33"/>
      <c r="V20" s="34"/>
      <c r="W20" s="35"/>
      <c r="X20" s="37">
        <v>0</v>
      </c>
      <c r="Y20" s="36">
        <v>149500</v>
      </c>
      <c r="Z20" s="149">
        <f>Y20+X20</f>
        <v>149500</v>
      </c>
      <c r="AA20" s="33">
        <v>0</v>
      </c>
      <c r="AB20" s="34">
        <v>8035232</v>
      </c>
      <c r="AC20" s="35">
        <f>AA20+AB20</f>
        <v>8035232</v>
      </c>
      <c r="AD20" s="37">
        <v>0</v>
      </c>
      <c r="AE20" s="34">
        <v>6180232</v>
      </c>
      <c r="AF20" s="35">
        <f>AD20+AE20</f>
        <v>6180232</v>
      </c>
      <c r="AG20" s="33">
        <v>0</v>
      </c>
      <c r="AH20" s="34">
        <v>3046416</v>
      </c>
      <c r="AI20" s="35">
        <f>AG20+AH20</f>
        <v>3046416</v>
      </c>
      <c r="AJ20" s="33">
        <v>0</v>
      </c>
      <c r="AK20" s="34">
        <v>0</v>
      </c>
      <c r="AL20" s="35">
        <f>AJ20+AK20</f>
        <v>0</v>
      </c>
      <c r="AM20" s="33">
        <v>0</v>
      </c>
      <c r="AN20" s="34">
        <v>0</v>
      </c>
      <c r="AO20" s="149">
        <f>AM20+AN20</f>
        <v>0</v>
      </c>
      <c r="AP20" s="33">
        <v>0</v>
      </c>
      <c r="AQ20" s="34">
        <v>0</v>
      </c>
      <c r="AR20" s="35">
        <f>AP20+AQ20</f>
        <v>0</v>
      </c>
      <c r="AS20" s="37">
        <v>0</v>
      </c>
      <c r="AT20" s="34">
        <v>0</v>
      </c>
      <c r="AU20" s="149">
        <f>AS20+AT20</f>
        <v>0</v>
      </c>
      <c r="AV20" s="33">
        <v>0</v>
      </c>
      <c r="AW20" s="34">
        <v>0</v>
      </c>
      <c r="AX20" s="35">
        <f>AV20+AW20</f>
        <v>0</v>
      </c>
      <c r="AY20" s="37">
        <v>0</v>
      </c>
      <c r="AZ20" s="34">
        <v>0</v>
      </c>
      <c r="BA20" s="149">
        <f>AY20+AZ20</f>
        <v>0</v>
      </c>
      <c r="BB20" s="33">
        <v>0</v>
      </c>
      <c r="BC20" s="34">
        <v>0</v>
      </c>
      <c r="BD20" s="149">
        <f>BB20+BC20</f>
        <v>0</v>
      </c>
      <c r="BE20" s="33">
        <v>0</v>
      </c>
      <c r="BF20" s="34">
        <v>0</v>
      </c>
      <c r="BG20" s="149">
        <f>BE20+BF20</f>
        <v>0</v>
      </c>
      <c r="BH20" s="40">
        <f t="shared" ref="BH20:BJ21" si="18">I20+L20+O20+R20+U20+X20+AA20+AD20+AG20+AJ20+AM20</f>
        <v>0</v>
      </c>
      <c r="BI20" s="41">
        <f t="shared" si="18"/>
        <v>17411380</v>
      </c>
      <c r="BJ20" s="35">
        <f t="shared" si="18"/>
        <v>17411380</v>
      </c>
      <c r="BK20" s="33">
        <v>0</v>
      </c>
      <c r="BL20" s="34">
        <v>0</v>
      </c>
      <c r="BM20" s="35">
        <f>BL20+BK20</f>
        <v>0</v>
      </c>
      <c r="BN20" s="259">
        <f>BM20+BJ20</f>
        <v>17411380</v>
      </c>
    </row>
    <row r="21" spans="1:67" ht="36.75" customHeight="1">
      <c r="A21" s="333"/>
      <c r="B21" s="335"/>
      <c r="C21" s="337"/>
      <c r="D21" s="353"/>
      <c r="E21" s="309" t="s">
        <v>34</v>
      </c>
      <c r="F21" s="71">
        <v>0</v>
      </c>
      <c r="G21" s="90">
        <v>3300000</v>
      </c>
      <c r="H21" s="67">
        <f>G21+F21</f>
        <v>3300000</v>
      </c>
      <c r="I21" s="45"/>
      <c r="J21" s="48"/>
      <c r="K21" s="47">
        <f>J21+I21</f>
        <v>0</v>
      </c>
      <c r="L21" s="45"/>
      <c r="M21" s="99"/>
      <c r="N21" s="47">
        <f>M21+L21</f>
        <v>0</v>
      </c>
      <c r="O21" s="71">
        <v>0</v>
      </c>
      <c r="P21" s="90">
        <v>0</v>
      </c>
      <c r="Q21" s="67">
        <f>P21+O21</f>
        <v>0</v>
      </c>
      <c r="R21" s="71"/>
      <c r="S21" s="90">
        <v>0</v>
      </c>
      <c r="T21" s="100">
        <f>S21+R21</f>
        <v>0</v>
      </c>
      <c r="U21" s="71"/>
      <c r="V21" s="90"/>
      <c r="W21" s="67"/>
      <c r="X21" s="101">
        <v>0</v>
      </c>
      <c r="Y21" s="76">
        <v>0</v>
      </c>
      <c r="Z21" s="100">
        <f>Y21+X21</f>
        <v>0</v>
      </c>
      <c r="AA21" s="71">
        <v>0</v>
      </c>
      <c r="AB21" s="90">
        <v>800000</v>
      </c>
      <c r="AC21" s="67">
        <f>AA21+AB21</f>
        <v>800000</v>
      </c>
      <c r="AD21" s="101">
        <v>0</v>
      </c>
      <c r="AE21" s="90">
        <v>2500000</v>
      </c>
      <c r="AF21" s="67">
        <f>AD21+AE21</f>
        <v>2500000</v>
      </c>
      <c r="AG21" s="71">
        <v>0</v>
      </c>
      <c r="AH21" s="90">
        <v>0</v>
      </c>
      <c r="AI21" s="67">
        <f>AG21+AH21</f>
        <v>0</v>
      </c>
      <c r="AJ21" s="71">
        <v>0</v>
      </c>
      <c r="AK21" s="90">
        <v>0</v>
      </c>
      <c r="AL21" s="67">
        <f>AJ21+AK21</f>
        <v>0</v>
      </c>
      <c r="AM21" s="71">
        <v>0</v>
      </c>
      <c r="AN21" s="90">
        <v>0</v>
      </c>
      <c r="AO21" s="100">
        <f>AM21+AN21</f>
        <v>0</v>
      </c>
      <c r="AP21" s="71">
        <v>0</v>
      </c>
      <c r="AQ21" s="90">
        <v>0</v>
      </c>
      <c r="AR21" s="67">
        <f>AP21+AQ21</f>
        <v>0</v>
      </c>
      <c r="AS21" s="101">
        <v>0</v>
      </c>
      <c r="AT21" s="90">
        <v>0</v>
      </c>
      <c r="AU21" s="100">
        <f>AS21+AT21</f>
        <v>0</v>
      </c>
      <c r="AV21" s="71">
        <v>0</v>
      </c>
      <c r="AW21" s="90">
        <v>0</v>
      </c>
      <c r="AX21" s="67">
        <f>AV21+AW21</f>
        <v>0</v>
      </c>
      <c r="AY21" s="101">
        <v>0</v>
      </c>
      <c r="AZ21" s="90">
        <v>0</v>
      </c>
      <c r="BA21" s="100">
        <f>AY21+AZ21</f>
        <v>0</v>
      </c>
      <c r="BB21" s="71">
        <v>0</v>
      </c>
      <c r="BC21" s="90">
        <v>0</v>
      </c>
      <c r="BD21" s="100">
        <f>BB21+BC21</f>
        <v>0</v>
      </c>
      <c r="BE21" s="71">
        <v>0</v>
      </c>
      <c r="BF21" s="90">
        <v>0</v>
      </c>
      <c r="BG21" s="100">
        <f>BE21+BF21</f>
        <v>0</v>
      </c>
      <c r="BH21" s="71">
        <f t="shared" si="18"/>
        <v>0</v>
      </c>
      <c r="BI21" s="90">
        <f t="shared" si="18"/>
        <v>3300000</v>
      </c>
      <c r="BJ21" s="67">
        <f t="shared" si="18"/>
        <v>3300000</v>
      </c>
      <c r="BK21" s="71">
        <v>0</v>
      </c>
      <c r="BL21" s="76">
        <v>0</v>
      </c>
      <c r="BM21" s="67">
        <f>BL21+BK21</f>
        <v>0</v>
      </c>
      <c r="BN21" s="102">
        <f>BM21+BJ21</f>
        <v>3300000</v>
      </c>
    </row>
    <row r="22" spans="1:67" ht="36.75" customHeight="1">
      <c r="A22" s="333"/>
      <c r="B22" s="335"/>
      <c r="C22" s="337"/>
      <c r="D22" s="388" t="s">
        <v>19</v>
      </c>
      <c r="E22" s="389"/>
      <c r="F22" s="103">
        <f t="shared" ref="F22:T22" si="19">F21+F20</f>
        <v>0</v>
      </c>
      <c r="G22" s="104">
        <f t="shared" si="19"/>
        <v>20711380</v>
      </c>
      <c r="H22" s="105">
        <f t="shared" si="19"/>
        <v>20711380</v>
      </c>
      <c r="I22" s="106">
        <f t="shared" si="19"/>
        <v>0</v>
      </c>
      <c r="J22" s="107">
        <f t="shared" si="19"/>
        <v>0</v>
      </c>
      <c r="K22" s="108">
        <f t="shared" si="19"/>
        <v>0</v>
      </c>
      <c r="L22" s="106">
        <f t="shared" si="19"/>
        <v>0</v>
      </c>
      <c r="M22" s="107">
        <f t="shared" si="19"/>
        <v>0</v>
      </c>
      <c r="N22" s="108">
        <f t="shared" si="19"/>
        <v>0</v>
      </c>
      <c r="O22" s="103">
        <f t="shared" si="19"/>
        <v>0</v>
      </c>
      <c r="P22" s="104">
        <f t="shared" si="19"/>
        <v>0</v>
      </c>
      <c r="Q22" s="105">
        <f t="shared" si="19"/>
        <v>0</v>
      </c>
      <c r="R22" s="103">
        <f t="shared" si="19"/>
        <v>0</v>
      </c>
      <c r="S22" s="104">
        <f t="shared" si="19"/>
        <v>0</v>
      </c>
      <c r="T22" s="109">
        <f t="shared" si="19"/>
        <v>0</v>
      </c>
      <c r="U22" s="103"/>
      <c r="V22" s="104"/>
      <c r="W22" s="105"/>
      <c r="X22" s="110">
        <f t="shared" ref="X22:BN22" si="20">X21+X20</f>
        <v>0</v>
      </c>
      <c r="Y22" s="104">
        <f t="shared" si="20"/>
        <v>149500</v>
      </c>
      <c r="Z22" s="109">
        <f t="shared" si="20"/>
        <v>149500</v>
      </c>
      <c r="AA22" s="103">
        <f t="shared" si="20"/>
        <v>0</v>
      </c>
      <c r="AB22" s="104">
        <f t="shared" si="20"/>
        <v>8835232</v>
      </c>
      <c r="AC22" s="105">
        <f t="shared" si="20"/>
        <v>8835232</v>
      </c>
      <c r="AD22" s="110">
        <f t="shared" si="20"/>
        <v>0</v>
      </c>
      <c r="AE22" s="104">
        <f t="shared" si="20"/>
        <v>8680232</v>
      </c>
      <c r="AF22" s="105">
        <f t="shared" si="20"/>
        <v>8680232</v>
      </c>
      <c r="AG22" s="103">
        <f t="shared" si="20"/>
        <v>0</v>
      </c>
      <c r="AH22" s="104">
        <f t="shared" si="20"/>
        <v>3046416</v>
      </c>
      <c r="AI22" s="105">
        <f t="shared" si="20"/>
        <v>3046416</v>
      </c>
      <c r="AJ22" s="103">
        <f t="shared" si="20"/>
        <v>0</v>
      </c>
      <c r="AK22" s="104">
        <f t="shared" si="20"/>
        <v>0</v>
      </c>
      <c r="AL22" s="105">
        <f t="shared" si="20"/>
        <v>0</v>
      </c>
      <c r="AM22" s="103">
        <f t="shared" si="20"/>
        <v>0</v>
      </c>
      <c r="AN22" s="104">
        <f t="shared" si="20"/>
        <v>0</v>
      </c>
      <c r="AO22" s="109">
        <f t="shared" si="20"/>
        <v>0</v>
      </c>
      <c r="AP22" s="103">
        <f t="shared" si="20"/>
        <v>0</v>
      </c>
      <c r="AQ22" s="104">
        <f t="shared" si="20"/>
        <v>0</v>
      </c>
      <c r="AR22" s="105">
        <f t="shared" si="20"/>
        <v>0</v>
      </c>
      <c r="AS22" s="110">
        <f t="shared" si="20"/>
        <v>0</v>
      </c>
      <c r="AT22" s="104">
        <f t="shared" si="20"/>
        <v>0</v>
      </c>
      <c r="AU22" s="109">
        <f t="shared" si="20"/>
        <v>0</v>
      </c>
      <c r="AV22" s="103">
        <f t="shared" si="20"/>
        <v>0</v>
      </c>
      <c r="AW22" s="104">
        <f t="shared" si="20"/>
        <v>0</v>
      </c>
      <c r="AX22" s="105">
        <f t="shared" si="20"/>
        <v>0</v>
      </c>
      <c r="AY22" s="110">
        <f t="shared" si="20"/>
        <v>0</v>
      </c>
      <c r="AZ22" s="104">
        <f t="shared" si="20"/>
        <v>0</v>
      </c>
      <c r="BA22" s="109">
        <f t="shared" si="20"/>
        <v>0</v>
      </c>
      <c r="BB22" s="103">
        <f t="shared" si="20"/>
        <v>0</v>
      </c>
      <c r="BC22" s="104">
        <f t="shared" si="20"/>
        <v>0</v>
      </c>
      <c r="BD22" s="109">
        <f t="shared" si="20"/>
        <v>0</v>
      </c>
      <c r="BE22" s="103">
        <f t="shared" si="20"/>
        <v>0</v>
      </c>
      <c r="BF22" s="104">
        <f t="shared" si="20"/>
        <v>0</v>
      </c>
      <c r="BG22" s="109">
        <f t="shared" si="20"/>
        <v>0</v>
      </c>
      <c r="BH22" s="111">
        <f t="shared" si="20"/>
        <v>0</v>
      </c>
      <c r="BI22" s="112">
        <f t="shared" si="20"/>
        <v>20711380</v>
      </c>
      <c r="BJ22" s="113">
        <f t="shared" si="20"/>
        <v>20711380</v>
      </c>
      <c r="BK22" s="111">
        <f t="shared" si="20"/>
        <v>0</v>
      </c>
      <c r="BL22" s="112">
        <f t="shared" si="20"/>
        <v>0</v>
      </c>
      <c r="BM22" s="113">
        <f t="shared" si="20"/>
        <v>0</v>
      </c>
      <c r="BN22" s="114">
        <f t="shared" si="20"/>
        <v>20711380</v>
      </c>
    </row>
    <row r="23" spans="1:67" ht="36.75" customHeight="1">
      <c r="A23" s="333"/>
      <c r="B23" s="335"/>
      <c r="C23" s="337"/>
      <c r="D23" s="390" t="s">
        <v>35</v>
      </c>
      <c r="E23" s="309" t="s">
        <v>33</v>
      </c>
      <c r="F23" s="71">
        <v>0</v>
      </c>
      <c r="G23" s="273">
        <v>3181217</v>
      </c>
      <c r="H23" s="125">
        <f>G23+F23</f>
        <v>3181217</v>
      </c>
      <c r="I23" s="126"/>
      <c r="J23" s="48"/>
      <c r="K23" s="127">
        <f>J23+I23</f>
        <v>0</v>
      </c>
      <c r="L23" s="126"/>
      <c r="M23" s="48"/>
      <c r="N23" s="127">
        <f>M23+L23</f>
        <v>0</v>
      </c>
      <c r="O23" s="128">
        <v>0</v>
      </c>
      <c r="P23" s="76">
        <v>0</v>
      </c>
      <c r="Q23" s="125">
        <f>P23+O23</f>
        <v>0</v>
      </c>
      <c r="R23" s="128"/>
      <c r="S23" s="76">
        <v>0</v>
      </c>
      <c r="T23" s="129">
        <f>S23+R23</f>
        <v>0</v>
      </c>
      <c r="U23" s="128"/>
      <c r="V23" s="124"/>
      <c r="W23" s="125"/>
      <c r="X23" s="130">
        <v>0</v>
      </c>
      <c r="Y23" s="273">
        <v>6440</v>
      </c>
      <c r="Z23" s="100">
        <f>Y23+X23</f>
        <v>6440</v>
      </c>
      <c r="AA23" s="71">
        <v>0</v>
      </c>
      <c r="AB23" s="274">
        <v>1530289</v>
      </c>
      <c r="AC23" s="67">
        <f>AA23+AB23</f>
        <v>1530289</v>
      </c>
      <c r="AD23" s="101">
        <v>0</v>
      </c>
      <c r="AE23" s="274">
        <v>1103639</v>
      </c>
      <c r="AF23" s="67">
        <f>AD23+AE23</f>
        <v>1103639</v>
      </c>
      <c r="AG23" s="71">
        <v>0</v>
      </c>
      <c r="AH23" s="274">
        <v>540849</v>
      </c>
      <c r="AI23" s="67">
        <f>AG23+AH23</f>
        <v>540849</v>
      </c>
      <c r="AJ23" s="71">
        <v>0</v>
      </c>
      <c r="AK23" s="90">
        <v>0</v>
      </c>
      <c r="AL23" s="67">
        <f>AJ23+AK23</f>
        <v>0</v>
      </c>
      <c r="AM23" s="71">
        <v>0</v>
      </c>
      <c r="AN23" s="90">
        <v>0</v>
      </c>
      <c r="AO23" s="100">
        <f>AM23+AN23</f>
        <v>0</v>
      </c>
      <c r="AP23" s="71">
        <v>0</v>
      </c>
      <c r="AQ23" s="90">
        <v>0</v>
      </c>
      <c r="AR23" s="67">
        <f>AP23+AQ23</f>
        <v>0</v>
      </c>
      <c r="AS23" s="101">
        <v>0</v>
      </c>
      <c r="AT23" s="90">
        <v>0</v>
      </c>
      <c r="AU23" s="100">
        <f>AS23+AT23</f>
        <v>0</v>
      </c>
      <c r="AV23" s="71">
        <v>0</v>
      </c>
      <c r="AW23" s="90">
        <v>0</v>
      </c>
      <c r="AX23" s="67">
        <f>AV23+AW23</f>
        <v>0</v>
      </c>
      <c r="AY23" s="101">
        <v>0</v>
      </c>
      <c r="AZ23" s="90">
        <v>0</v>
      </c>
      <c r="BA23" s="100">
        <f>AY23+AZ23</f>
        <v>0</v>
      </c>
      <c r="BB23" s="71">
        <v>0</v>
      </c>
      <c r="BC23" s="90">
        <v>0</v>
      </c>
      <c r="BD23" s="100">
        <f>BB23+BC23</f>
        <v>0</v>
      </c>
      <c r="BE23" s="71">
        <v>0</v>
      </c>
      <c r="BF23" s="90">
        <v>0</v>
      </c>
      <c r="BG23" s="100">
        <f>BE23+BF23</f>
        <v>0</v>
      </c>
      <c r="BH23" s="71">
        <f t="shared" ref="BH23:BJ24" si="21">I23+L23+O23+R23+U23+X23+AA23+AD23+AG23+AJ23+AM23</f>
        <v>0</v>
      </c>
      <c r="BI23" s="76">
        <f t="shared" si="21"/>
        <v>3181217</v>
      </c>
      <c r="BJ23" s="67">
        <f t="shared" si="21"/>
        <v>3181217</v>
      </c>
      <c r="BK23" s="71">
        <v>0</v>
      </c>
      <c r="BL23" s="70">
        <v>0</v>
      </c>
      <c r="BM23" s="67">
        <f>BL23+BK23</f>
        <v>0</v>
      </c>
      <c r="BN23" s="102">
        <f>BM23+BJ23</f>
        <v>3181217</v>
      </c>
    </row>
    <row r="24" spans="1:67" ht="36.75" customHeight="1">
      <c r="A24" s="333"/>
      <c r="B24" s="335"/>
      <c r="C24" s="337"/>
      <c r="D24" s="353"/>
      <c r="E24" s="309" t="s">
        <v>34</v>
      </c>
      <c r="F24" s="71">
        <v>0</v>
      </c>
      <c r="G24" s="274">
        <v>759000</v>
      </c>
      <c r="H24" s="125">
        <f>G24+F24</f>
        <v>759000</v>
      </c>
      <c r="I24" s="131"/>
      <c r="J24" s="51"/>
      <c r="K24" s="132"/>
      <c r="L24" s="131"/>
      <c r="M24" s="51"/>
      <c r="N24" s="132"/>
      <c r="O24" s="128">
        <v>0</v>
      </c>
      <c r="P24" s="76">
        <v>0</v>
      </c>
      <c r="Q24" s="125">
        <f>P24+O24</f>
        <v>0</v>
      </c>
      <c r="R24" s="128"/>
      <c r="S24" s="76">
        <v>0</v>
      </c>
      <c r="T24" s="129">
        <f>S24+R24</f>
        <v>0</v>
      </c>
      <c r="U24" s="128"/>
      <c r="V24" s="76"/>
      <c r="W24" s="125"/>
      <c r="X24" s="130">
        <v>0</v>
      </c>
      <c r="Y24" s="76">
        <v>0</v>
      </c>
      <c r="Z24" s="100">
        <f>Y24+X24</f>
        <v>0</v>
      </c>
      <c r="AA24" s="71">
        <v>0</v>
      </c>
      <c r="AB24" s="274">
        <v>184000</v>
      </c>
      <c r="AC24" s="67">
        <f>AA24+AB24</f>
        <v>184000</v>
      </c>
      <c r="AD24" s="101">
        <v>0</v>
      </c>
      <c r="AE24" s="274">
        <v>575000</v>
      </c>
      <c r="AF24" s="67">
        <f>AD24+AE24</f>
        <v>575000</v>
      </c>
      <c r="AG24" s="71">
        <v>0</v>
      </c>
      <c r="AH24" s="76">
        <v>0</v>
      </c>
      <c r="AI24" s="67">
        <f>AG24+AH24</f>
        <v>0</v>
      </c>
      <c r="AJ24" s="71">
        <v>0</v>
      </c>
      <c r="AK24" s="76">
        <v>0</v>
      </c>
      <c r="AL24" s="67">
        <f>AJ24+AK24</f>
        <v>0</v>
      </c>
      <c r="AM24" s="71">
        <v>0</v>
      </c>
      <c r="AN24" s="76">
        <v>0</v>
      </c>
      <c r="AO24" s="100">
        <v>0</v>
      </c>
      <c r="AP24" s="71">
        <v>0</v>
      </c>
      <c r="AQ24" s="76">
        <v>0</v>
      </c>
      <c r="AR24" s="67">
        <v>0</v>
      </c>
      <c r="AS24" s="101">
        <v>0</v>
      </c>
      <c r="AT24" s="76">
        <v>0</v>
      </c>
      <c r="AU24" s="100">
        <v>0</v>
      </c>
      <c r="AV24" s="71">
        <v>0</v>
      </c>
      <c r="AW24" s="76">
        <v>0</v>
      </c>
      <c r="AX24" s="67">
        <v>0</v>
      </c>
      <c r="AY24" s="101">
        <v>0</v>
      </c>
      <c r="AZ24" s="76">
        <v>0</v>
      </c>
      <c r="BA24" s="100">
        <v>0</v>
      </c>
      <c r="BB24" s="71">
        <v>0</v>
      </c>
      <c r="BC24" s="76">
        <v>0</v>
      </c>
      <c r="BD24" s="100">
        <v>0</v>
      </c>
      <c r="BE24" s="71">
        <v>0</v>
      </c>
      <c r="BF24" s="76">
        <v>0</v>
      </c>
      <c r="BG24" s="100">
        <v>0</v>
      </c>
      <c r="BH24" s="71">
        <f t="shared" si="21"/>
        <v>0</v>
      </c>
      <c r="BI24" s="76">
        <f t="shared" si="21"/>
        <v>759000</v>
      </c>
      <c r="BJ24" s="67">
        <f t="shared" si="21"/>
        <v>759000</v>
      </c>
      <c r="BK24" s="71">
        <v>0</v>
      </c>
      <c r="BL24" s="76">
        <v>0</v>
      </c>
      <c r="BM24" s="67">
        <f>BL24+BK24</f>
        <v>0</v>
      </c>
      <c r="BN24" s="102">
        <f>BM24+BJ24</f>
        <v>759000</v>
      </c>
    </row>
    <row r="25" spans="1:67" ht="36.75" customHeight="1">
      <c r="A25" s="333"/>
      <c r="B25" s="335"/>
      <c r="C25" s="337"/>
      <c r="D25" s="388" t="s">
        <v>19</v>
      </c>
      <c r="E25" s="389"/>
      <c r="F25" s="103">
        <f t="shared" ref="F25:T25" si="22">F24+F23</f>
        <v>0</v>
      </c>
      <c r="G25" s="104">
        <f t="shared" si="22"/>
        <v>3940217</v>
      </c>
      <c r="H25" s="105">
        <f t="shared" si="22"/>
        <v>3940217</v>
      </c>
      <c r="I25" s="106">
        <f t="shared" si="22"/>
        <v>0</v>
      </c>
      <c r="J25" s="107">
        <f t="shared" si="22"/>
        <v>0</v>
      </c>
      <c r="K25" s="108">
        <f t="shared" si="22"/>
        <v>0</v>
      </c>
      <c r="L25" s="106">
        <f t="shared" si="22"/>
        <v>0</v>
      </c>
      <c r="M25" s="107">
        <f t="shared" si="22"/>
        <v>0</v>
      </c>
      <c r="N25" s="108">
        <f t="shared" si="22"/>
        <v>0</v>
      </c>
      <c r="O25" s="103">
        <f t="shared" si="22"/>
        <v>0</v>
      </c>
      <c r="P25" s="104">
        <f t="shared" si="22"/>
        <v>0</v>
      </c>
      <c r="Q25" s="105">
        <f t="shared" si="22"/>
        <v>0</v>
      </c>
      <c r="R25" s="103">
        <f t="shared" si="22"/>
        <v>0</v>
      </c>
      <c r="S25" s="104">
        <f t="shared" si="22"/>
        <v>0</v>
      </c>
      <c r="T25" s="109">
        <f t="shared" si="22"/>
        <v>0</v>
      </c>
      <c r="U25" s="115"/>
      <c r="V25" s="116"/>
      <c r="W25" s="117"/>
      <c r="X25" s="118">
        <f t="shared" ref="X25:BN25" si="23">X24+X23</f>
        <v>0</v>
      </c>
      <c r="Y25" s="116">
        <f t="shared" si="23"/>
        <v>6440</v>
      </c>
      <c r="Z25" s="119">
        <f t="shared" si="23"/>
        <v>6440</v>
      </c>
      <c r="AA25" s="115">
        <f t="shared" si="23"/>
        <v>0</v>
      </c>
      <c r="AB25" s="116">
        <f t="shared" si="23"/>
        <v>1714289</v>
      </c>
      <c r="AC25" s="117">
        <f t="shared" si="23"/>
        <v>1714289</v>
      </c>
      <c r="AD25" s="118">
        <f t="shared" si="23"/>
        <v>0</v>
      </c>
      <c r="AE25" s="116">
        <f t="shared" si="23"/>
        <v>1678639</v>
      </c>
      <c r="AF25" s="117">
        <f t="shared" si="23"/>
        <v>1678639</v>
      </c>
      <c r="AG25" s="115">
        <f t="shared" si="23"/>
        <v>0</v>
      </c>
      <c r="AH25" s="116">
        <f t="shared" si="23"/>
        <v>540849</v>
      </c>
      <c r="AI25" s="117">
        <f t="shared" si="23"/>
        <v>540849</v>
      </c>
      <c r="AJ25" s="115">
        <f t="shared" si="23"/>
        <v>0</v>
      </c>
      <c r="AK25" s="116">
        <f t="shared" si="23"/>
        <v>0</v>
      </c>
      <c r="AL25" s="117">
        <f t="shared" si="23"/>
        <v>0</v>
      </c>
      <c r="AM25" s="115">
        <f t="shared" si="23"/>
        <v>0</v>
      </c>
      <c r="AN25" s="116">
        <f t="shared" si="23"/>
        <v>0</v>
      </c>
      <c r="AO25" s="119">
        <f t="shared" si="23"/>
        <v>0</v>
      </c>
      <c r="AP25" s="115">
        <f t="shared" si="23"/>
        <v>0</v>
      </c>
      <c r="AQ25" s="116">
        <f t="shared" si="23"/>
        <v>0</v>
      </c>
      <c r="AR25" s="117">
        <f t="shared" si="23"/>
        <v>0</v>
      </c>
      <c r="AS25" s="118">
        <f t="shared" si="23"/>
        <v>0</v>
      </c>
      <c r="AT25" s="116">
        <f t="shared" si="23"/>
        <v>0</v>
      </c>
      <c r="AU25" s="119">
        <f t="shared" si="23"/>
        <v>0</v>
      </c>
      <c r="AV25" s="115">
        <f t="shared" si="23"/>
        <v>0</v>
      </c>
      <c r="AW25" s="116">
        <f t="shared" si="23"/>
        <v>0</v>
      </c>
      <c r="AX25" s="117">
        <f t="shared" si="23"/>
        <v>0</v>
      </c>
      <c r="AY25" s="118">
        <f t="shared" si="23"/>
        <v>0</v>
      </c>
      <c r="AZ25" s="116">
        <f t="shared" si="23"/>
        <v>0</v>
      </c>
      <c r="BA25" s="119">
        <f t="shared" si="23"/>
        <v>0</v>
      </c>
      <c r="BB25" s="115">
        <f t="shared" si="23"/>
        <v>0</v>
      </c>
      <c r="BC25" s="116">
        <f t="shared" si="23"/>
        <v>0</v>
      </c>
      <c r="BD25" s="119">
        <f t="shared" si="23"/>
        <v>0</v>
      </c>
      <c r="BE25" s="115">
        <f t="shared" si="23"/>
        <v>0</v>
      </c>
      <c r="BF25" s="116">
        <f t="shared" si="23"/>
        <v>0</v>
      </c>
      <c r="BG25" s="119">
        <f t="shared" si="23"/>
        <v>0</v>
      </c>
      <c r="BH25" s="111">
        <f t="shared" si="23"/>
        <v>0</v>
      </c>
      <c r="BI25" s="112">
        <f t="shared" si="23"/>
        <v>3940217</v>
      </c>
      <c r="BJ25" s="113">
        <f t="shared" si="23"/>
        <v>3940217</v>
      </c>
      <c r="BK25" s="111">
        <f t="shared" si="23"/>
        <v>0</v>
      </c>
      <c r="BL25" s="112">
        <f t="shared" si="23"/>
        <v>0</v>
      </c>
      <c r="BM25" s="113">
        <f t="shared" si="23"/>
        <v>0</v>
      </c>
      <c r="BN25" s="114">
        <f t="shared" si="23"/>
        <v>3940217</v>
      </c>
    </row>
    <row r="26" spans="1:67" ht="36.75" customHeight="1">
      <c r="A26" s="333"/>
      <c r="B26" s="335"/>
      <c r="C26" s="337"/>
      <c r="D26" s="391" t="s">
        <v>33</v>
      </c>
      <c r="E26" s="392"/>
      <c r="F26" s="71">
        <f t="shared" ref="F26:T27" si="24">F20+F23</f>
        <v>0</v>
      </c>
      <c r="G26" s="90">
        <f t="shared" si="24"/>
        <v>20592597</v>
      </c>
      <c r="H26" s="67">
        <f t="shared" si="24"/>
        <v>20592597</v>
      </c>
      <c r="I26" s="67">
        <f t="shared" si="24"/>
        <v>0</v>
      </c>
      <c r="J26" s="67">
        <f t="shared" si="24"/>
        <v>0</v>
      </c>
      <c r="K26" s="67">
        <f t="shared" si="24"/>
        <v>0</v>
      </c>
      <c r="L26" s="67">
        <f t="shared" si="24"/>
        <v>0</v>
      </c>
      <c r="M26" s="67">
        <f t="shared" si="24"/>
        <v>0</v>
      </c>
      <c r="N26" s="67">
        <f t="shared" si="24"/>
        <v>0</v>
      </c>
      <c r="O26" s="67">
        <f t="shared" si="24"/>
        <v>0</v>
      </c>
      <c r="P26" s="67">
        <f t="shared" si="24"/>
        <v>0</v>
      </c>
      <c r="Q26" s="67">
        <f t="shared" si="24"/>
        <v>0</v>
      </c>
      <c r="R26" s="67">
        <f t="shared" si="24"/>
        <v>0</v>
      </c>
      <c r="S26" s="67">
        <f t="shared" si="24"/>
        <v>0</v>
      </c>
      <c r="T26" s="100">
        <f t="shared" si="24"/>
        <v>0</v>
      </c>
      <c r="U26" s="71"/>
      <c r="V26" s="90"/>
      <c r="W26" s="67"/>
      <c r="X26" s="101">
        <f t="shared" ref="X26:BG27" si="25">X20+X23</f>
        <v>0</v>
      </c>
      <c r="Y26" s="90">
        <f t="shared" si="25"/>
        <v>155940</v>
      </c>
      <c r="Z26" s="100">
        <f t="shared" si="25"/>
        <v>155940</v>
      </c>
      <c r="AA26" s="71">
        <f t="shared" si="25"/>
        <v>0</v>
      </c>
      <c r="AB26" s="90">
        <f t="shared" si="25"/>
        <v>9565521</v>
      </c>
      <c r="AC26" s="67">
        <f t="shared" si="25"/>
        <v>9565521</v>
      </c>
      <c r="AD26" s="101">
        <f t="shared" si="25"/>
        <v>0</v>
      </c>
      <c r="AE26" s="90">
        <f t="shared" si="25"/>
        <v>7283871</v>
      </c>
      <c r="AF26" s="90">
        <f t="shared" si="25"/>
        <v>7283871</v>
      </c>
      <c r="AG26" s="90">
        <f t="shared" si="25"/>
        <v>0</v>
      </c>
      <c r="AH26" s="90">
        <f t="shared" si="25"/>
        <v>3587265</v>
      </c>
      <c r="AI26" s="90">
        <f t="shared" si="25"/>
        <v>3587265</v>
      </c>
      <c r="AJ26" s="90">
        <f t="shared" si="25"/>
        <v>0</v>
      </c>
      <c r="AK26" s="90">
        <f t="shared" si="25"/>
        <v>0</v>
      </c>
      <c r="AL26" s="90">
        <f t="shared" si="25"/>
        <v>0</v>
      </c>
      <c r="AM26" s="90">
        <f t="shared" si="25"/>
        <v>0</v>
      </c>
      <c r="AN26" s="90">
        <f t="shared" si="25"/>
        <v>0</v>
      </c>
      <c r="AO26" s="100">
        <f t="shared" si="25"/>
        <v>0</v>
      </c>
      <c r="AP26" s="71">
        <f t="shared" si="25"/>
        <v>0</v>
      </c>
      <c r="AQ26" s="90">
        <f t="shared" si="25"/>
        <v>0</v>
      </c>
      <c r="AR26" s="67">
        <f t="shared" si="25"/>
        <v>0</v>
      </c>
      <c r="AS26" s="101">
        <f t="shared" si="25"/>
        <v>0</v>
      </c>
      <c r="AT26" s="90">
        <f t="shared" si="25"/>
        <v>0</v>
      </c>
      <c r="AU26" s="100">
        <f t="shared" si="25"/>
        <v>0</v>
      </c>
      <c r="AV26" s="71">
        <f t="shared" si="25"/>
        <v>0</v>
      </c>
      <c r="AW26" s="90">
        <f t="shared" si="25"/>
        <v>0</v>
      </c>
      <c r="AX26" s="67">
        <f t="shared" si="25"/>
        <v>0</v>
      </c>
      <c r="AY26" s="101">
        <f t="shared" si="25"/>
        <v>0</v>
      </c>
      <c r="AZ26" s="90">
        <f t="shared" si="25"/>
        <v>0</v>
      </c>
      <c r="BA26" s="100">
        <f t="shared" si="25"/>
        <v>0</v>
      </c>
      <c r="BB26" s="71">
        <f t="shared" si="25"/>
        <v>0</v>
      </c>
      <c r="BC26" s="90">
        <f t="shared" si="25"/>
        <v>0</v>
      </c>
      <c r="BD26" s="100">
        <f t="shared" si="25"/>
        <v>0</v>
      </c>
      <c r="BE26" s="71">
        <f t="shared" si="25"/>
        <v>0</v>
      </c>
      <c r="BF26" s="90">
        <f t="shared" si="25"/>
        <v>0</v>
      </c>
      <c r="BG26" s="100">
        <f t="shared" si="25"/>
        <v>0</v>
      </c>
      <c r="BH26" s="71">
        <f t="shared" ref="BH26:BJ27" si="26">I26+L26+O26+R26+U26+X26+AA26+AD26+AG26+AJ26+AM26</f>
        <v>0</v>
      </c>
      <c r="BI26" s="90">
        <f t="shared" si="26"/>
        <v>20592597</v>
      </c>
      <c r="BJ26" s="67">
        <f t="shared" si="26"/>
        <v>20592597</v>
      </c>
      <c r="BK26" s="71">
        <f t="shared" ref="BK26:BM27" si="27">BK20+BK23</f>
        <v>0</v>
      </c>
      <c r="BL26" s="90">
        <f t="shared" si="27"/>
        <v>0</v>
      </c>
      <c r="BM26" s="67">
        <f t="shared" si="27"/>
        <v>0</v>
      </c>
      <c r="BN26" s="102">
        <f>BM26+BJ26</f>
        <v>20592597</v>
      </c>
    </row>
    <row r="27" spans="1:67" ht="36.75" customHeight="1">
      <c r="A27" s="333"/>
      <c r="B27" s="335"/>
      <c r="C27" s="337"/>
      <c r="D27" s="391" t="s">
        <v>34</v>
      </c>
      <c r="E27" s="392"/>
      <c r="F27" s="71">
        <f t="shared" si="24"/>
        <v>0</v>
      </c>
      <c r="G27" s="90">
        <f t="shared" si="24"/>
        <v>4059000</v>
      </c>
      <c r="H27" s="67">
        <f t="shared" si="24"/>
        <v>4059000</v>
      </c>
      <c r="I27" s="71">
        <f t="shared" si="24"/>
        <v>0</v>
      </c>
      <c r="J27" s="71">
        <f t="shared" si="24"/>
        <v>0</v>
      </c>
      <c r="K27" s="71">
        <f t="shared" si="24"/>
        <v>0</v>
      </c>
      <c r="L27" s="71">
        <f t="shared" si="24"/>
        <v>0</v>
      </c>
      <c r="M27" s="71">
        <f t="shared" si="24"/>
        <v>0</v>
      </c>
      <c r="N27" s="71">
        <f t="shared" si="24"/>
        <v>0</v>
      </c>
      <c r="O27" s="71">
        <f t="shared" si="24"/>
        <v>0</v>
      </c>
      <c r="P27" s="71">
        <f t="shared" si="24"/>
        <v>0</v>
      </c>
      <c r="Q27" s="71">
        <f t="shared" si="24"/>
        <v>0</v>
      </c>
      <c r="R27" s="71">
        <f t="shared" si="24"/>
        <v>0</v>
      </c>
      <c r="S27" s="71">
        <f t="shared" si="24"/>
        <v>0</v>
      </c>
      <c r="T27" s="120">
        <f t="shared" si="24"/>
        <v>0</v>
      </c>
      <c r="U27" s="71"/>
      <c r="V27" s="90"/>
      <c r="W27" s="67"/>
      <c r="X27" s="101">
        <f t="shared" si="25"/>
        <v>0</v>
      </c>
      <c r="Y27" s="90">
        <f t="shared" si="25"/>
        <v>0</v>
      </c>
      <c r="Z27" s="100">
        <f t="shared" si="25"/>
        <v>0</v>
      </c>
      <c r="AA27" s="71">
        <f t="shared" si="25"/>
        <v>0</v>
      </c>
      <c r="AB27" s="90">
        <f t="shared" si="25"/>
        <v>984000</v>
      </c>
      <c r="AC27" s="67">
        <f t="shared" si="25"/>
        <v>984000</v>
      </c>
      <c r="AD27" s="101">
        <f t="shared" si="25"/>
        <v>0</v>
      </c>
      <c r="AE27" s="90">
        <f t="shared" si="25"/>
        <v>3075000</v>
      </c>
      <c r="AF27" s="90">
        <f t="shared" si="25"/>
        <v>3075000</v>
      </c>
      <c r="AG27" s="90">
        <f t="shared" si="25"/>
        <v>0</v>
      </c>
      <c r="AH27" s="90">
        <f t="shared" si="25"/>
        <v>0</v>
      </c>
      <c r="AI27" s="90">
        <f t="shared" si="25"/>
        <v>0</v>
      </c>
      <c r="AJ27" s="90">
        <f t="shared" si="25"/>
        <v>0</v>
      </c>
      <c r="AK27" s="90">
        <f t="shared" si="25"/>
        <v>0</v>
      </c>
      <c r="AL27" s="90">
        <f t="shared" si="25"/>
        <v>0</v>
      </c>
      <c r="AM27" s="90">
        <f t="shared" si="25"/>
        <v>0</v>
      </c>
      <c r="AN27" s="90">
        <f t="shared" si="25"/>
        <v>0</v>
      </c>
      <c r="AO27" s="100">
        <f t="shared" si="25"/>
        <v>0</v>
      </c>
      <c r="AP27" s="71">
        <f t="shared" si="25"/>
        <v>0</v>
      </c>
      <c r="AQ27" s="90">
        <f t="shared" si="25"/>
        <v>0</v>
      </c>
      <c r="AR27" s="67">
        <f t="shared" si="25"/>
        <v>0</v>
      </c>
      <c r="AS27" s="101">
        <f t="shared" si="25"/>
        <v>0</v>
      </c>
      <c r="AT27" s="90">
        <f t="shared" si="25"/>
        <v>0</v>
      </c>
      <c r="AU27" s="100">
        <f t="shared" si="25"/>
        <v>0</v>
      </c>
      <c r="AV27" s="71">
        <f t="shared" si="25"/>
        <v>0</v>
      </c>
      <c r="AW27" s="90">
        <f t="shared" si="25"/>
        <v>0</v>
      </c>
      <c r="AX27" s="67">
        <f t="shared" si="25"/>
        <v>0</v>
      </c>
      <c r="AY27" s="101">
        <f t="shared" si="25"/>
        <v>0</v>
      </c>
      <c r="AZ27" s="90">
        <f t="shared" si="25"/>
        <v>0</v>
      </c>
      <c r="BA27" s="100">
        <f t="shared" si="25"/>
        <v>0</v>
      </c>
      <c r="BB27" s="71">
        <f t="shared" si="25"/>
        <v>0</v>
      </c>
      <c r="BC27" s="90">
        <f t="shared" si="25"/>
        <v>0</v>
      </c>
      <c r="BD27" s="100">
        <f t="shared" si="25"/>
        <v>0</v>
      </c>
      <c r="BE27" s="71">
        <f t="shared" si="25"/>
        <v>0</v>
      </c>
      <c r="BF27" s="90">
        <f t="shared" si="25"/>
        <v>0</v>
      </c>
      <c r="BG27" s="100">
        <f t="shared" si="25"/>
        <v>0</v>
      </c>
      <c r="BH27" s="71">
        <f t="shared" si="26"/>
        <v>0</v>
      </c>
      <c r="BI27" s="90">
        <f t="shared" si="26"/>
        <v>4059000</v>
      </c>
      <c r="BJ27" s="67">
        <f t="shared" si="26"/>
        <v>4059000</v>
      </c>
      <c r="BK27" s="71">
        <f t="shared" si="27"/>
        <v>0</v>
      </c>
      <c r="BL27" s="90">
        <f t="shared" si="27"/>
        <v>0</v>
      </c>
      <c r="BM27" s="67">
        <f t="shared" si="27"/>
        <v>0</v>
      </c>
      <c r="BN27" s="102">
        <f>BM27+BJ27</f>
        <v>4059000</v>
      </c>
    </row>
    <row r="28" spans="1:67" s="43" customFormat="1" ht="36.75" customHeight="1" thickBot="1">
      <c r="A28" s="347"/>
      <c r="B28" s="348"/>
      <c r="C28" s="349"/>
      <c r="D28" s="374" t="s">
        <v>19</v>
      </c>
      <c r="E28" s="375"/>
      <c r="F28" s="57">
        <f t="shared" ref="F28:T28" si="28">F27+F26</f>
        <v>0</v>
      </c>
      <c r="G28" s="58">
        <f t="shared" si="28"/>
        <v>24651597</v>
      </c>
      <c r="H28" s="59">
        <f t="shared" si="28"/>
        <v>24651597</v>
      </c>
      <c r="I28" s="59">
        <f t="shared" si="28"/>
        <v>0</v>
      </c>
      <c r="J28" s="59">
        <f t="shared" si="28"/>
        <v>0</v>
      </c>
      <c r="K28" s="59">
        <f t="shared" si="28"/>
        <v>0</v>
      </c>
      <c r="L28" s="59">
        <f t="shared" si="28"/>
        <v>0</v>
      </c>
      <c r="M28" s="59">
        <f t="shared" si="28"/>
        <v>0</v>
      </c>
      <c r="N28" s="59">
        <f t="shared" si="28"/>
        <v>0</v>
      </c>
      <c r="O28" s="59">
        <f t="shared" si="28"/>
        <v>0</v>
      </c>
      <c r="P28" s="59">
        <f t="shared" si="28"/>
        <v>0</v>
      </c>
      <c r="Q28" s="59">
        <f t="shared" si="28"/>
        <v>0</v>
      </c>
      <c r="R28" s="59">
        <f t="shared" si="28"/>
        <v>0</v>
      </c>
      <c r="S28" s="59">
        <f t="shared" si="28"/>
        <v>0</v>
      </c>
      <c r="T28" s="61">
        <f t="shared" si="28"/>
        <v>0</v>
      </c>
      <c r="U28" s="57"/>
      <c r="V28" s="58"/>
      <c r="W28" s="59"/>
      <c r="X28" s="60">
        <f t="shared" ref="X28:BN28" si="29">X27+X26</f>
        <v>0</v>
      </c>
      <c r="Y28" s="58">
        <f t="shared" si="29"/>
        <v>155940</v>
      </c>
      <c r="Z28" s="61">
        <f t="shared" si="29"/>
        <v>155940</v>
      </c>
      <c r="AA28" s="57">
        <f t="shared" si="29"/>
        <v>0</v>
      </c>
      <c r="AB28" s="58">
        <f t="shared" si="29"/>
        <v>10549521</v>
      </c>
      <c r="AC28" s="59">
        <f t="shared" si="29"/>
        <v>10549521</v>
      </c>
      <c r="AD28" s="60">
        <f t="shared" si="29"/>
        <v>0</v>
      </c>
      <c r="AE28" s="58">
        <f t="shared" si="29"/>
        <v>10358871</v>
      </c>
      <c r="AF28" s="58">
        <f t="shared" si="29"/>
        <v>10358871</v>
      </c>
      <c r="AG28" s="58">
        <f t="shared" si="29"/>
        <v>0</v>
      </c>
      <c r="AH28" s="58">
        <f t="shared" si="29"/>
        <v>3587265</v>
      </c>
      <c r="AI28" s="58">
        <f t="shared" si="29"/>
        <v>3587265</v>
      </c>
      <c r="AJ28" s="58">
        <f t="shared" si="29"/>
        <v>0</v>
      </c>
      <c r="AK28" s="58">
        <f t="shared" si="29"/>
        <v>0</v>
      </c>
      <c r="AL28" s="58">
        <f t="shared" si="29"/>
        <v>0</v>
      </c>
      <c r="AM28" s="58">
        <f t="shared" si="29"/>
        <v>0</v>
      </c>
      <c r="AN28" s="58">
        <f t="shared" si="29"/>
        <v>0</v>
      </c>
      <c r="AO28" s="61">
        <f t="shared" si="29"/>
        <v>0</v>
      </c>
      <c r="AP28" s="57">
        <f t="shared" si="29"/>
        <v>0</v>
      </c>
      <c r="AQ28" s="58">
        <f t="shared" si="29"/>
        <v>0</v>
      </c>
      <c r="AR28" s="59">
        <f t="shared" si="29"/>
        <v>0</v>
      </c>
      <c r="AS28" s="60">
        <f t="shared" si="29"/>
        <v>0</v>
      </c>
      <c r="AT28" s="58">
        <f t="shared" si="29"/>
        <v>0</v>
      </c>
      <c r="AU28" s="61">
        <f t="shared" si="29"/>
        <v>0</v>
      </c>
      <c r="AV28" s="57">
        <f t="shared" si="29"/>
        <v>0</v>
      </c>
      <c r="AW28" s="58">
        <f t="shared" si="29"/>
        <v>0</v>
      </c>
      <c r="AX28" s="59">
        <f t="shared" si="29"/>
        <v>0</v>
      </c>
      <c r="AY28" s="60">
        <f t="shared" si="29"/>
        <v>0</v>
      </c>
      <c r="AZ28" s="58">
        <f t="shared" si="29"/>
        <v>0</v>
      </c>
      <c r="BA28" s="61">
        <f t="shared" si="29"/>
        <v>0</v>
      </c>
      <c r="BB28" s="57">
        <f t="shared" si="29"/>
        <v>0</v>
      </c>
      <c r="BC28" s="58">
        <f t="shared" si="29"/>
        <v>0</v>
      </c>
      <c r="BD28" s="61">
        <f t="shared" si="29"/>
        <v>0</v>
      </c>
      <c r="BE28" s="57">
        <f t="shared" si="29"/>
        <v>0</v>
      </c>
      <c r="BF28" s="58">
        <f t="shared" si="29"/>
        <v>0</v>
      </c>
      <c r="BG28" s="61">
        <f t="shared" si="29"/>
        <v>0</v>
      </c>
      <c r="BH28" s="57">
        <f t="shared" si="29"/>
        <v>0</v>
      </c>
      <c r="BI28" s="58">
        <f t="shared" si="29"/>
        <v>24651597</v>
      </c>
      <c r="BJ28" s="59">
        <f t="shared" si="29"/>
        <v>24651597</v>
      </c>
      <c r="BK28" s="57">
        <f t="shared" si="29"/>
        <v>0</v>
      </c>
      <c r="BL28" s="58">
        <f t="shared" si="29"/>
        <v>0</v>
      </c>
      <c r="BM28" s="59">
        <f t="shared" si="29"/>
        <v>0</v>
      </c>
      <c r="BN28" s="133">
        <f t="shared" si="29"/>
        <v>24651597</v>
      </c>
    </row>
    <row r="29" spans="1:67" s="43" customFormat="1" ht="84" customHeight="1" thickTop="1">
      <c r="A29" s="332">
        <v>5</v>
      </c>
      <c r="B29" s="334" t="s">
        <v>66</v>
      </c>
      <c r="C29" s="336" t="s">
        <v>67</v>
      </c>
      <c r="D29" s="303" t="s">
        <v>35</v>
      </c>
      <c r="E29" s="310" t="s">
        <v>33</v>
      </c>
      <c r="F29" s="33">
        <v>0</v>
      </c>
      <c r="G29" s="275">
        <v>600000</v>
      </c>
      <c r="H29" s="35">
        <f>G29+F29</f>
        <v>600000</v>
      </c>
      <c r="I29" s="33"/>
      <c r="J29" s="34"/>
      <c r="K29" s="35">
        <f>J29+I29</f>
        <v>0</v>
      </c>
      <c r="L29" s="33">
        <v>0</v>
      </c>
      <c r="M29" s="36">
        <v>0</v>
      </c>
      <c r="N29" s="35">
        <f>M29+L29</f>
        <v>0</v>
      </c>
      <c r="O29" s="36"/>
      <c r="P29" s="36"/>
      <c r="Q29" s="35"/>
      <c r="R29" s="33"/>
      <c r="S29" s="85"/>
      <c r="T29" s="35">
        <f>R29+S29</f>
        <v>0</v>
      </c>
      <c r="U29" s="33">
        <v>0</v>
      </c>
      <c r="V29" s="36">
        <v>0</v>
      </c>
      <c r="W29" s="35">
        <f>U29+V29</f>
        <v>0</v>
      </c>
      <c r="X29" s="33">
        <v>0</v>
      </c>
      <c r="Y29" s="36">
        <v>0</v>
      </c>
      <c r="Z29" s="35">
        <f>X29+Y29</f>
        <v>0</v>
      </c>
      <c r="AA29" s="33">
        <v>0</v>
      </c>
      <c r="AB29" s="275">
        <v>300000</v>
      </c>
      <c r="AC29" s="35">
        <f>AA29+AB29</f>
        <v>300000</v>
      </c>
      <c r="AD29" s="33">
        <v>0</v>
      </c>
      <c r="AE29" s="275">
        <v>300000</v>
      </c>
      <c r="AF29" s="35">
        <f>AD29+AE29</f>
        <v>300000</v>
      </c>
      <c r="AG29" s="33">
        <v>0</v>
      </c>
      <c r="AH29" s="34">
        <v>0</v>
      </c>
      <c r="AI29" s="35">
        <f>AG29+AH29</f>
        <v>0</v>
      </c>
      <c r="AJ29" s="33">
        <v>0</v>
      </c>
      <c r="AK29" s="34">
        <v>0</v>
      </c>
      <c r="AL29" s="35">
        <f>AJ29+AK29</f>
        <v>0</v>
      </c>
      <c r="AM29" s="33">
        <v>0</v>
      </c>
      <c r="AN29" s="34">
        <v>0</v>
      </c>
      <c r="AO29" s="135">
        <f>AM29+AN29</f>
        <v>0</v>
      </c>
      <c r="AP29" s="33">
        <v>0</v>
      </c>
      <c r="AQ29" s="34">
        <v>0</v>
      </c>
      <c r="AR29" s="135">
        <f>AP29+AQ29</f>
        <v>0</v>
      </c>
      <c r="AS29" s="33">
        <v>0</v>
      </c>
      <c r="AT29" s="34">
        <v>0</v>
      </c>
      <c r="AU29" s="135">
        <f>AS29+AT29</f>
        <v>0</v>
      </c>
      <c r="AV29" s="33">
        <v>0</v>
      </c>
      <c r="AW29" s="34">
        <v>0</v>
      </c>
      <c r="AX29" s="135"/>
      <c r="AY29" s="33">
        <v>0</v>
      </c>
      <c r="AZ29" s="34">
        <v>0</v>
      </c>
      <c r="BA29" s="135">
        <v>0</v>
      </c>
      <c r="BB29" s="33">
        <v>0</v>
      </c>
      <c r="BC29" s="34">
        <v>0</v>
      </c>
      <c r="BD29" s="135"/>
      <c r="BE29" s="33"/>
      <c r="BF29" s="34"/>
      <c r="BG29" s="135"/>
      <c r="BH29" s="40">
        <f t="shared" ref="BH29:BJ29" si="30">I29+L29+O29+R29+U29+X29+AA29+AD29+AG29+AJ29+AM29</f>
        <v>0</v>
      </c>
      <c r="BI29" s="276">
        <f t="shared" si="30"/>
        <v>600000</v>
      </c>
      <c r="BJ29" s="35">
        <f t="shared" si="30"/>
        <v>600000</v>
      </c>
      <c r="BK29" s="33">
        <v>0</v>
      </c>
      <c r="BL29" s="203">
        <v>0</v>
      </c>
      <c r="BM29" s="35">
        <f>BL29+BK29</f>
        <v>0</v>
      </c>
      <c r="BN29" s="42">
        <f>BM29+BJ29</f>
        <v>600000</v>
      </c>
      <c r="BO29" s="204">
        <f>H29-BN29</f>
        <v>0</v>
      </c>
    </row>
    <row r="30" spans="1:67" s="43" customFormat="1" ht="89.25" customHeight="1" thickBot="1">
      <c r="A30" s="333"/>
      <c r="B30" s="335"/>
      <c r="C30" s="337"/>
      <c r="D30" s="338" t="s">
        <v>19</v>
      </c>
      <c r="E30" s="339"/>
      <c r="F30" s="122">
        <f>F29</f>
        <v>0</v>
      </c>
      <c r="G30" s="123">
        <f t="shared" ref="G30:Q30" si="31">G29</f>
        <v>600000</v>
      </c>
      <c r="H30" s="121">
        <f t="shared" si="31"/>
        <v>600000</v>
      </c>
      <c r="I30" s="122">
        <f t="shared" si="31"/>
        <v>0</v>
      </c>
      <c r="J30" s="123">
        <f t="shared" si="31"/>
        <v>0</v>
      </c>
      <c r="K30" s="121">
        <f t="shared" si="31"/>
        <v>0</v>
      </c>
      <c r="L30" s="122">
        <f t="shared" si="31"/>
        <v>0</v>
      </c>
      <c r="M30" s="123">
        <f t="shared" si="31"/>
        <v>0</v>
      </c>
      <c r="N30" s="121">
        <f t="shared" si="31"/>
        <v>0</v>
      </c>
      <c r="O30" s="122">
        <f t="shared" si="31"/>
        <v>0</v>
      </c>
      <c r="P30" s="123">
        <f t="shared" si="31"/>
        <v>0</v>
      </c>
      <c r="Q30" s="121">
        <f t="shared" si="31"/>
        <v>0</v>
      </c>
      <c r="R30" s="122">
        <v>2050773</v>
      </c>
      <c r="S30" s="123">
        <f t="shared" ref="S30:T30" si="32">S29</f>
        <v>0</v>
      </c>
      <c r="T30" s="121">
        <f t="shared" si="32"/>
        <v>0</v>
      </c>
      <c r="U30" s="122">
        <v>0</v>
      </c>
      <c r="V30" s="123">
        <f t="shared" ref="V30:BN30" si="33">V29</f>
        <v>0</v>
      </c>
      <c r="W30" s="121">
        <f t="shared" si="33"/>
        <v>0</v>
      </c>
      <c r="X30" s="123">
        <f t="shared" si="33"/>
        <v>0</v>
      </c>
      <c r="Y30" s="123">
        <f t="shared" si="33"/>
        <v>0</v>
      </c>
      <c r="Z30" s="121">
        <f t="shared" si="33"/>
        <v>0</v>
      </c>
      <c r="AA30" s="122">
        <f t="shared" si="33"/>
        <v>0</v>
      </c>
      <c r="AB30" s="123">
        <f t="shared" si="33"/>
        <v>300000</v>
      </c>
      <c r="AC30" s="121">
        <f t="shared" si="33"/>
        <v>300000</v>
      </c>
      <c r="AD30" s="122">
        <f t="shared" si="33"/>
        <v>0</v>
      </c>
      <c r="AE30" s="123">
        <f t="shared" si="33"/>
        <v>300000</v>
      </c>
      <c r="AF30" s="121">
        <f t="shared" si="33"/>
        <v>300000</v>
      </c>
      <c r="AG30" s="122">
        <f t="shared" si="33"/>
        <v>0</v>
      </c>
      <c r="AH30" s="123">
        <f t="shared" si="33"/>
        <v>0</v>
      </c>
      <c r="AI30" s="121">
        <f t="shared" si="33"/>
        <v>0</v>
      </c>
      <c r="AJ30" s="122">
        <f t="shared" si="33"/>
        <v>0</v>
      </c>
      <c r="AK30" s="123">
        <f t="shared" si="33"/>
        <v>0</v>
      </c>
      <c r="AL30" s="121">
        <f t="shared" si="33"/>
        <v>0</v>
      </c>
      <c r="AM30" s="122">
        <f t="shared" si="33"/>
        <v>0</v>
      </c>
      <c r="AN30" s="123">
        <f t="shared" si="33"/>
        <v>0</v>
      </c>
      <c r="AO30" s="121">
        <f t="shared" si="33"/>
        <v>0</v>
      </c>
      <c r="AP30" s="122">
        <f t="shared" si="33"/>
        <v>0</v>
      </c>
      <c r="AQ30" s="123">
        <f t="shared" si="33"/>
        <v>0</v>
      </c>
      <c r="AR30" s="121">
        <f t="shared" si="33"/>
        <v>0</v>
      </c>
      <c r="AS30" s="122">
        <f t="shared" si="33"/>
        <v>0</v>
      </c>
      <c r="AT30" s="123">
        <f t="shared" si="33"/>
        <v>0</v>
      </c>
      <c r="AU30" s="121">
        <f t="shared" si="33"/>
        <v>0</v>
      </c>
      <c r="AV30" s="122">
        <f t="shared" si="33"/>
        <v>0</v>
      </c>
      <c r="AW30" s="123">
        <f t="shared" si="33"/>
        <v>0</v>
      </c>
      <c r="AX30" s="121">
        <f t="shared" si="33"/>
        <v>0</v>
      </c>
      <c r="AY30" s="122">
        <f t="shared" si="33"/>
        <v>0</v>
      </c>
      <c r="AZ30" s="123">
        <f t="shared" si="33"/>
        <v>0</v>
      </c>
      <c r="BA30" s="121">
        <f t="shared" si="33"/>
        <v>0</v>
      </c>
      <c r="BB30" s="122">
        <f t="shared" si="33"/>
        <v>0</v>
      </c>
      <c r="BC30" s="123">
        <f t="shared" si="33"/>
        <v>0</v>
      </c>
      <c r="BD30" s="121">
        <f t="shared" si="33"/>
        <v>0</v>
      </c>
      <c r="BE30" s="122">
        <f t="shared" si="33"/>
        <v>0</v>
      </c>
      <c r="BF30" s="123">
        <f t="shared" si="33"/>
        <v>0</v>
      </c>
      <c r="BG30" s="121">
        <f t="shared" si="33"/>
        <v>0</v>
      </c>
      <c r="BH30" s="122">
        <f t="shared" si="33"/>
        <v>0</v>
      </c>
      <c r="BI30" s="123">
        <f t="shared" si="33"/>
        <v>600000</v>
      </c>
      <c r="BJ30" s="121">
        <f t="shared" si="33"/>
        <v>600000</v>
      </c>
      <c r="BK30" s="122">
        <f t="shared" si="33"/>
        <v>0</v>
      </c>
      <c r="BL30" s="123">
        <f t="shared" si="33"/>
        <v>0</v>
      </c>
      <c r="BM30" s="121">
        <f t="shared" si="33"/>
        <v>0</v>
      </c>
      <c r="BN30" s="202">
        <f t="shared" si="33"/>
        <v>600000</v>
      </c>
      <c r="BO30" s="204">
        <f t="shared" ref="BO30" si="34">H30-BN30</f>
        <v>0</v>
      </c>
    </row>
    <row r="31" spans="1:67" s="43" customFormat="1" ht="152.25" customHeight="1" thickTop="1">
      <c r="A31" s="332">
        <v>6</v>
      </c>
      <c r="B31" s="334" t="s">
        <v>66</v>
      </c>
      <c r="C31" s="336" t="s">
        <v>68</v>
      </c>
      <c r="D31" s="303" t="s">
        <v>35</v>
      </c>
      <c r="E31" s="310" t="s">
        <v>33</v>
      </c>
      <c r="F31" s="33">
        <v>0</v>
      </c>
      <c r="G31" s="275">
        <v>3000000</v>
      </c>
      <c r="H31" s="35">
        <f>G31+F31</f>
        <v>3000000</v>
      </c>
      <c r="I31" s="33"/>
      <c r="J31" s="34"/>
      <c r="K31" s="35">
        <f>J31+I31</f>
        <v>0</v>
      </c>
      <c r="L31" s="33">
        <v>0</v>
      </c>
      <c r="M31" s="36">
        <v>0</v>
      </c>
      <c r="N31" s="35">
        <f>M31+L31</f>
        <v>0</v>
      </c>
      <c r="O31" s="36"/>
      <c r="P31" s="36"/>
      <c r="Q31" s="35"/>
      <c r="R31" s="33"/>
      <c r="S31" s="85"/>
      <c r="T31" s="35">
        <f>R31+S31</f>
        <v>0</v>
      </c>
      <c r="U31" s="33">
        <v>0</v>
      </c>
      <c r="V31" s="36">
        <v>0</v>
      </c>
      <c r="W31" s="35">
        <f>U31+V31</f>
        <v>0</v>
      </c>
      <c r="X31" s="33">
        <v>0</v>
      </c>
      <c r="Y31" s="36">
        <v>0</v>
      </c>
      <c r="Z31" s="35">
        <f>X31+Y31</f>
        <v>0</v>
      </c>
      <c r="AA31" s="33">
        <v>0</v>
      </c>
      <c r="AB31" s="275">
        <v>2000000</v>
      </c>
      <c r="AC31" s="35">
        <f>AA31+AB31</f>
        <v>2000000</v>
      </c>
      <c r="AD31" s="33">
        <v>0</v>
      </c>
      <c r="AE31" s="275">
        <v>1000000</v>
      </c>
      <c r="AF31" s="35">
        <f>AD31+AE31</f>
        <v>1000000</v>
      </c>
      <c r="AG31" s="33">
        <v>0</v>
      </c>
      <c r="AH31" s="34">
        <v>0</v>
      </c>
      <c r="AI31" s="35">
        <f>AG31+AH31</f>
        <v>0</v>
      </c>
      <c r="AJ31" s="33">
        <v>0</v>
      </c>
      <c r="AK31" s="34">
        <v>0</v>
      </c>
      <c r="AL31" s="35">
        <f>AJ31+AK31</f>
        <v>0</v>
      </c>
      <c r="AM31" s="33">
        <v>0</v>
      </c>
      <c r="AN31" s="34">
        <v>0</v>
      </c>
      <c r="AO31" s="135">
        <f>AM31+AN31</f>
        <v>0</v>
      </c>
      <c r="AP31" s="33">
        <v>0</v>
      </c>
      <c r="AQ31" s="34">
        <v>0</v>
      </c>
      <c r="AR31" s="135">
        <f>AP31+AQ31</f>
        <v>0</v>
      </c>
      <c r="AS31" s="33">
        <v>0</v>
      </c>
      <c r="AT31" s="34">
        <v>0</v>
      </c>
      <c r="AU31" s="135">
        <f>AS31+AT31</f>
        <v>0</v>
      </c>
      <c r="AV31" s="33">
        <v>0</v>
      </c>
      <c r="AW31" s="34">
        <v>0</v>
      </c>
      <c r="AX31" s="135">
        <f>AV31+AW31</f>
        <v>0</v>
      </c>
      <c r="AY31" s="33">
        <v>0</v>
      </c>
      <c r="AZ31" s="34">
        <v>0</v>
      </c>
      <c r="BA31" s="135">
        <f>AY31+AZ31</f>
        <v>0</v>
      </c>
      <c r="BB31" s="33">
        <v>0</v>
      </c>
      <c r="BC31" s="34">
        <v>0</v>
      </c>
      <c r="BD31" s="135">
        <f>BB31+BC31</f>
        <v>0</v>
      </c>
      <c r="BE31" s="33"/>
      <c r="BF31" s="34"/>
      <c r="BG31" s="135"/>
      <c r="BH31" s="40">
        <f t="shared" ref="BH31:BJ31" si="35">I31+L31+O31+R31+U31+X31+AA31+AD31+AG31+AJ31+AM31</f>
        <v>0</v>
      </c>
      <c r="BI31" s="276">
        <f t="shared" si="35"/>
        <v>3000000</v>
      </c>
      <c r="BJ31" s="35">
        <f t="shared" si="35"/>
        <v>3000000</v>
      </c>
      <c r="BK31" s="33">
        <v>0</v>
      </c>
      <c r="BL31" s="203">
        <v>0</v>
      </c>
      <c r="BM31" s="35">
        <f>BL31+BK31</f>
        <v>0</v>
      </c>
      <c r="BN31" s="42">
        <f>BM31+BJ31</f>
        <v>3000000</v>
      </c>
      <c r="BO31" s="204">
        <f>H31-BN31</f>
        <v>0</v>
      </c>
    </row>
    <row r="32" spans="1:67" s="43" customFormat="1" ht="136.5" customHeight="1" thickBot="1">
      <c r="A32" s="347"/>
      <c r="B32" s="348"/>
      <c r="C32" s="349"/>
      <c r="D32" s="350" t="s">
        <v>19</v>
      </c>
      <c r="E32" s="351"/>
      <c r="F32" s="57">
        <f>F31</f>
        <v>0</v>
      </c>
      <c r="G32" s="58">
        <f t="shared" ref="G32:Q32" si="36">G31</f>
        <v>3000000</v>
      </c>
      <c r="H32" s="59">
        <f t="shared" si="36"/>
        <v>3000000</v>
      </c>
      <c r="I32" s="57">
        <f t="shared" si="36"/>
        <v>0</v>
      </c>
      <c r="J32" s="58">
        <f t="shared" si="36"/>
        <v>0</v>
      </c>
      <c r="K32" s="59">
        <f t="shared" si="36"/>
        <v>0</v>
      </c>
      <c r="L32" s="57">
        <f t="shared" si="36"/>
        <v>0</v>
      </c>
      <c r="M32" s="58">
        <f t="shared" si="36"/>
        <v>0</v>
      </c>
      <c r="N32" s="59">
        <f t="shared" si="36"/>
        <v>0</v>
      </c>
      <c r="O32" s="57">
        <f t="shared" si="36"/>
        <v>0</v>
      </c>
      <c r="P32" s="58">
        <f t="shared" si="36"/>
        <v>0</v>
      </c>
      <c r="Q32" s="59">
        <f t="shared" si="36"/>
        <v>0</v>
      </c>
      <c r="R32" s="57">
        <v>2050773</v>
      </c>
      <c r="S32" s="58">
        <f t="shared" ref="S32:T32" si="37">S31</f>
        <v>0</v>
      </c>
      <c r="T32" s="59">
        <f t="shared" si="37"/>
        <v>0</v>
      </c>
      <c r="U32" s="57">
        <v>0</v>
      </c>
      <c r="V32" s="58">
        <f t="shared" ref="V32:BN32" si="38">V31</f>
        <v>0</v>
      </c>
      <c r="W32" s="59">
        <f t="shared" si="38"/>
        <v>0</v>
      </c>
      <c r="X32" s="58">
        <f t="shared" si="38"/>
        <v>0</v>
      </c>
      <c r="Y32" s="58">
        <f t="shared" si="38"/>
        <v>0</v>
      </c>
      <c r="Z32" s="59">
        <f t="shared" si="38"/>
        <v>0</v>
      </c>
      <c r="AA32" s="57">
        <f t="shared" si="38"/>
        <v>0</v>
      </c>
      <c r="AB32" s="58">
        <f t="shared" si="38"/>
        <v>2000000</v>
      </c>
      <c r="AC32" s="59">
        <f t="shared" si="38"/>
        <v>2000000</v>
      </c>
      <c r="AD32" s="57">
        <f t="shared" si="38"/>
        <v>0</v>
      </c>
      <c r="AE32" s="58">
        <f t="shared" si="38"/>
        <v>1000000</v>
      </c>
      <c r="AF32" s="59">
        <f t="shared" si="38"/>
        <v>1000000</v>
      </c>
      <c r="AG32" s="57">
        <f t="shared" si="38"/>
        <v>0</v>
      </c>
      <c r="AH32" s="58">
        <f t="shared" si="38"/>
        <v>0</v>
      </c>
      <c r="AI32" s="59">
        <f t="shared" si="38"/>
        <v>0</v>
      </c>
      <c r="AJ32" s="57">
        <f t="shared" si="38"/>
        <v>0</v>
      </c>
      <c r="AK32" s="58">
        <f t="shared" si="38"/>
        <v>0</v>
      </c>
      <c r="AL32" s="59">
        <f t="shared" si="38"/>
        <v>0</v>
      </c>
      <c r="AM32" s="122">
        <f t="shared" si="38"/>
        <v>0</v>
      </c>
      <c r="AN32" s="123">
        <f t="shared" si="38"/>
        <v>0</v>
      </c>
      <c r="AO32" s="121">
        <f t="shared" si="38"/>
        <v>0</v>
      </c>
      <c r="AP32" s="122">
        <f t="shared" si="38"/>
        <v>0</v>
      </c>
      <c r="AQ32" s="123">
        <f t="shared" si="38"/>
        <v>0</v>
      </c>
      <c r="AR32" s="121">
        <f t="shared" si="38"/>
        <v>0</v>
      </c>
      <c r="AS32" s="122">
        <f t="shared" si="38"/>
        <v>0</v>
      </c>
      <c r="AT32" s="123">
        <f t="shared" si="38"/>
        <v>0</v>
      </c>
      <c r="AU32" s="121">
        <f t="shared" si="38"/>
        <v>0</v>
      </c>
      <c r="AV32" s="122">
        <f t="shared" si="38"/>
        <v>0</v>
      </c>
      <c r="AW32" s="123">
        <f t="shared" si="38"/>
        <v>0</v>
      </c>
      <c r="AX32" s="121">
        <f t="shared" si="38"/>
        <v>0</v>
      </c>
      <c r="AY32" s="122">
        <f t="shared" si="38"/>
        <v>0</v>
      </c>
      <c r="AZ32" s="123">
        <f t="shared" si="38"/>
        <v>0</v>
      </c>
      <c r="BA32" s="121">
        <f t="shared" si="38"/>
        <v>0</v>
      </c>
      <c r="BB32" s="122">
        <f t="shared" si="38"/>
        <v>0</v>
      </c>
      <c r="BC32" s="123">
        <f t="shared" si="38"/>
        <v>0</v>
      </c>
      <c r="BD32" s="121">
        <f t="shared" si="38"/>
        <v>0</v>
      </c>
      <c r="BE32" s="57">
        <f t="shared" si="38"/>
        <v>0</v>
      </c>
      <c r="BF32" s="58">
        <f t="shared" si="38"/>
        <v>0</v>
      </c>
      <c r="BG32" s="59">
        <f t="shared" si="38"/>
        <v>0</v>
      </c>
      <c r="BH32" s="57">
        <f t="shared" si="38"/>
        <v>0</v>
      </c>
      <c r="BI32" s="58">
        <f t="shared" si="38"/>
        <v>3000000</v>
      </c>
      <c r="BJ32" s="59">
        <f t="shared" si="38"/>
        <v>3000000</v>
      </c>
      <c r="BK32" s="57">
        <f t="shared" si="38"/>
        <v>0</v>
      </c>
      <c r="BL32" s="58">
        <f t="shared" si="38"/>
        <v>0</v>
      </c>
      <c r="BM32" s="59">
        <f t="shared" si="38"/>
        <v>0</v>
      </c>
      <c r="BN32" s="63">
        <f t="shared" si="38"/>
        <v>3000000</v>
      </c>
      <c r="BO32" s="204">
        <f t="shared" ref="BO32" si="39">H32-BN32</f>
        <v>0</v>
      </c>
    </row>
    <row r="33" spans="1:67" s="43" customFormat="1" ht="84" customHeight="1" thickTop="1">
      <c r="A33" s="332">
        <v>7</v>
      </c>
      <c r="B33" s="334" t="s">
        <v>69</v>
      </c>
      <c r="C33" s="336" t="s">
        <v>70</v>
      </c>
      <c r="D33" s="303" t="s">
        <v>35</v>
      </c>
      <c r="E33" s="310" t="s">
        <v>33</v>
      </c>
      <c r="F33" s="33">
        <v>0</v>
      </c>
      <c r="G33" s="275">
        <v>4243500</v>
      </c>
      <c r="H33" s="35">
        <f>G33+F33</f>
        <v>4243500</v>
      </c>
      <c r="I33" s="33"/>
      <c r="J33" s="34"/>
      <c r="K33" s="35">
        <f>J33+I33</f>
        <v>0</v>
      </c>
      <c r="L33" s="33">
        <v>0</v>
      </c>
      <c r="M33" s="36">
        <v>0</v>
      </c>
      <c r="N33" s="35">
        <f>M33+L33</f>
        <v>0</v>
      </c>
      <c r="O33" s="36"/>
      <c r="P33" s="36"/>
      <c r="Q33" s="35"/>
      <c r="R33" s="33"/>
      <c r="S33" s="85"/>
      <c r="T33" s="35">
        <f>R33+S33</f>
        <v>0</v>
      </c>
      <c r="U33" s="33">
        <v>0</v>
      </c>
      <c r="V33" s="36">
        <v>0</v>
      </c>
      <c r="W33" s="35">
        <f>U33+V33</f>
        <v>0</v>
      </c>
      <c r="X33" s="33">
        <v>0</v>
      </c>
      <c r="Y33" s="36">
        <v>0</v>
      </c>
      <c r="Z33" s="35">
        <f>X33+Y33</f>
        <v>0</v>
      </c>
      <c r="AA33" s="33">
        <v>0</v>
      </c>
      <c r="AB33" s="275">
        <v>4243500</v>
      </c>
      <c r="AC33" s="35">
        <f>AA33+AB33</f>
        <v>4243500</v>
      </c>
      <c r="AD33" s="33">
        <v>0</v>
      </c>
      <c r="AE33" s="34">
        <v>0</v>
      </c>
      <c r="AF33" s="35">
        <f>AD33+AE33</f>
        <v>0</v>
      </c>
      <c r="AG33" s="33">
        <v>0</v>
      </c>
      <c r="AH33" s="34">
        <v>0</v>
      </c>
      <c r="AI33" s="35">
        <f>AG33+AH33</f>
        <v>0</v>
      </c>
      <c r="AJ33" s="33">
        <v>0</v>
      </c>
      <c r="AK33" s="34">
        <v>0</v>
      </c>
      <c r="AL33" s="35">
        <f>AJ33+AK33</f>
        <v>0</v>
      </c>
      <c r="AM33" s="33">
        <v>0</v>
      </c>
      <c r="AN33" s="34">
        <v>0</v>
      </c>
      <c r="AO33" s="135">
        <f>AM33+AN33</f>
        <v>0</v>
      </c>
      <c r="AP33" s="33">
        <v>0</v>
      </c>
      <c r="AQ33" s="34">
        <v>0</v>
      </c>
      <c r="AR33" s="135">
        <f>AP33+AQ33</f>
        <v>0</v>
      </c>
      <c r="AS33" s="33">
        <v>0</v>
      </c>
      <c r="AT33" s="34">
        <v>0</v>
      </c>
      <c r="AU33" s="135">
        <f>AS33+AT33</f>
        <v>0</v>
      </c>
      <c r="AV33" s="33">
        <v>0</v>
      </c>
      <c r="AW33" s="34">
        <v>0</v>
      </c>
      <c r="AX33" s="135">
        <f>AV33+AW33</f>
        <v>0</v>
      </c>
      <c r="AY33" s="33">
        <v>0</v>
      </c>
      <c r="AZ33" s="34">
        <v>0</v>
      </c>
      <c r="BA33" s="135">
        <f>AY33+AZ33</f>
        <v>0</v>
      </c>
      <c r="BB33" s="33">
        <v>0</v>
      </c>
      <c r="BC33" s="34">
        <v>0</v>
      </c>
      <c r="BD33" s="135">
        <f>BB33+BC33</f>
        <v>0</v>
      </c>
      <c r="BE33" s="33"/>
      <c r="BF33" s="34"/>
      <c r="BG33" s="135"/>
      <c r="BH33" s="40">
        <f t="shared" ref="BH33:BJ33" si="40">I33+L33+O33+R33+U33+X33+AA33+AD33+AG33+AJ33+AM33</f>
        <v>0</v>
      </c>
      <c r="BI33" s="276">
        <f t="shared" si="40"/>
        <v>4243500</v>
      </c>
      <c r="BJ33" s="35">
        <f t="shared" si="40"/>
        <v>4243500</v>
      </c>
      <c r="BK33" s="33">
        <v>0</v>
      </c>
      <c r="BL33" s="203">
        <v>0</v>
      </c>
      <c r="BM33" s="35">
        <f>BL33+BK33</f>
        <v>0</v>
      </c>
      <c r="BN33" s="42">
        <f>BM33+BJ33</f>
        <v>4243500</v>
      </c>
      <c r="BO33" s="204">
        <f>H33-BN33</f>
        <v>0</v>
      </c>
    </row>
    <row r="34" spans="1:67" s="43" customFormat="1" ht="89.25" customHeight="1" thickBot="1">
      <c r="A34" s="347"/>
      <c r="B34" s="348"/>
      <c r="C34" s="349"/>
      <c r="D34" s="350" t="s">
        <v>19</v>
      </c>
      <c r="E34" s="351"/>
      <c r="F34" s="57">
        <f>F33</f>
        <v>0</v>
      </c>
      <c r="G34" s="58">
        <f t="shared" ref="G34:Q34" si="41">G33</f>
        <v>4243500</v>
      </c>
      <c r="H34" s="59">
        <f t="shared" si="41"/>
        <v>4243500</v>
      </c>
      <c r="I34" s="57">
        <f t="shared" si="41"/>
        <v>0</v>
      </c>
      <c r="J34" s="58">
        <f t="shared" si="41"/>
        <v>0</v>
      </c>
      <c r="K34" s="59">
        <f t="shared" si="41"/>
        <v>0</v>
      </c>
      <c r="L34" s="57">
        <f t="shared" si="41"/>
        <v>0</v>
      </c>
      <c r="M34" s="58">
        <f t="shared" si="41"/>
        <v>0</v>
      </c>
      <c r="N34" s="59">
        <f t="shared" si="41"/>
        <v>0</v>
      </c>
      <c r="O34" s="57">
        <f t="shared" si="41"/>
        <v>0</v>
      </c>
      <c r="P34" s="58">
        <f t="shared" si="41"/>
        <v>0</v>
      </c>
      <c r="Q34" s="59">
        <f t="shared" si="41"/>
        <v>0</v>
      </c>
      <c r="R34" s="57">
        <v>2050773</v>
      </c>
      <c r="S34" s="58">
        <f t="shared" ref="S34:T34" si="42">S33</f>
        <v>0</v>
      </c>
      <c r="T34" s="59">
        <f t="shared" si="42"/>
        <v>0</v>
      </c>
      <c r="U34" s="57">
        <v>0</v>
      </c>
      <c r="V34" s="58">
        <f t="shared" ref="V34:BN34" si="43">V33</f>
        <v>0</v>
      </c>
      <c r="W34" s="59">
        <f t="shared" si="43"/>
        <v>0</v>
      </c>
      <c r="X34" s="58">
        <f t="shared" si="43"/>
        <v>0</v>
      </c>
      <c r="Y34" s="58">
        <f t="shared" si="43"/>
        <v>0</v>
      </c>
      <c r="Z34" s="59">
        <f t="shared" si="43"/>
        <v>0</v>
      </c>
      <c r="AA34" s="57">
        <f t="shared" si="43"/>
        <v>0</v>
      </c>
      <c r="AB34" s="58">
        <f t="shared" si="43"/>
        <v>4243500</v>
      </c>
      <c r="AC34" s="59">
        <f t="shared" si="43"/>
        <v>4243500</v>
      </c>
      <c r="AD34" s="57">
        <f t="shared" si="43"/>
        <v>0</v>
      </c>
      <c r="AE34" s="58">
        <f t="shared" si="43"/>
        <v>0</v>
      </c>
      <c r="AF34" s="59">
        <f t="shared" si="43"/>
        <v>0</v>
      </c>
      <c r="AG34" s="57">
        <f t="shared" si="43"/>
        <v>0</v>
      </c>
      <c r="AH34" s="58">
        <f t="shared" si="43"/>
        <v>0</v>
      </c>
      <c r="AI34" s="59">
        <f t="shared" si="43"/>
        <v>0</v>
      </c>
      <c r="AJ34" s="57">
        <f t="shared" si="43"/>
        <v>0</v>
      </c>
      <c r="AK34" s="58">
        <f t="shared" si="43"/>
        <v>0</v>
      </c>
      <c r="AL34" s="59">
        <f t="shared" si="43"/>
        <v>0</v>
      </c>
      <c r="AM34" s="122">
        <f t="shared" si="43"/>
        <v>0</v>
      </c>
      <c r="AN34" s="123">
        <f t="shared" si="43"/>
        <v>0</v>
      </c>
      <c r="AO34" s="121">
        <f t="shared" si="43"/>
        <v>0</v>
      </c>
      <c r="AP34" s="122">
        <f t="shared" si="43"/>
        <v>0</v>
      </c>
      <c r="AQ34" s="123">
        <f t="shared" si="43"/>
        <v>0</v>
      </c>
      <c r="AR34" s="121">
        <f t="shared" si="43"/>
        <v>0</v>
      </c>
      <c r="AS34" s="122">
        <f t="shared" si="43"/>
        <v>0</v>
      </c>
      <c r="AT34" s="123">
        <f t="shared" si="43"/>
        <v>0</v>
      </c>
      <c r="AU34" s="121">
        <f t="shared" si="43"/>
        <v>0</v>
      </c>
      <c r="AV34" s="122">
        <f t="shared" si="43"/>
        <v>0</v>
      </c>
      <c r="AW34" s="123">
        <f t="shared" si="43"/>
        <v>0</v>
      </c>
      <c r="AX34" s="121">
        <f t="shared" si="43"/>
        <v>0</v>
      </c>
      <c r="AY34" s="122">
        <f t="shared" si="43"/>
        <v>0</v>
      </c>
      <c r="AZ34" s="123">
        <f t="shared" si="43"/>
        <v>0</v>
      </c>
      <c r="BA34" s="121">
        <f t="shared" si="43"/>
        <v>0</v>
      </c>
      <c r="BB34" s="122">
        <f t="shared" si="43"/>
        <v>0</v>
      </c>
      <c r="BC34" s="123">
        <f t="shared" si="43"/>
        <v>0</v>
      </c>
      <c r="BD34" s="121">
        <f t="shared" si="43"/>
        <v>0</v>
      </c>
      <c r="BE34" s="57">
        <f t="shared" si="43"/>
        <v>0</v>
      </c>
      <c r="BF34" s="58">
        <f t="shared" si="43"/>
        <v>0</v>
      </c>
      <c r="BG34" s="59">
        <f t="shared" si="43"/>
        <v>0</v>
      </c>
      <c r="BH34" s="57">
        <f t="shared" si="43"/>
        <v>0</v>
      </c>
      <c r="BI34" s="58">
        <f t="shared" si="43"/>
        <v>4243500</v>
      </c>
      <c r="BJ34" s="59">
        <f t="shared" si="43"/>
        <v>4243500</v>
      </c>
      <c r="BK34" s="57">
        <f t="shared" si="43"/>
        <v>0</v>
      </c>
      <c r="BL34" s="58">
        <f t="shared" si="43"/>
        <v>0</v>
      </c>
      <c r="BM34" s="59">
        <f t="shared" si="43"/>
        <v>0</v>
      </c>
      <c r="BN34" s="63">
        <f t="shared" si="43"/>
        <v>4243500</v>
      </c>
      <c r="BO34" s="204">
        <f t="shared" ref="BO34" si="44">H34-BN34</f>
        <v>0</v>
      </c>
    </row>
    <row r="35" spans="1:67" s="43" customFormat="1" ht="84" customHeight="1" thickTop="1">
      <c r="A35" s="332">
        <v>8</v>
      </c>
      <c r="B35" s="334" t="s">
        <v>37</v>
      </c>
      <c r="C35" s="336" t="s">
        <v>71</v>
      </c>
      <c r="D35" s="303" t="s">
        <v>35</v>
      </c>
      <c r="E35" s="310" t="s">
        <v>33</v>
      </c>
      <c r="F35" s="33">
        <v>0</v>
      </c>
      <c r="G35" s="275">
        <v>49000000</v>
      </c>
      <c r="H35" s="35">
        <f>G35+F35</f>
        <v>49000000</v>
      </c>
      <c r="I35" s="33"/>
      <c r="J35" s="34"/>
      <c r="K35" s="35">
        <f>J35+I35</f>
        <v>0</v>
      </c>
      <c r="L35" s="33">
        <v>0</v>
      </c>
      <c r="M35" s="36">
        <v>0</v>
      </c>
      <c r="N35" s="35">
        <f>M35+L35</f>
        <v>0</v>
      </c>
      <c r="O35" s="36"/>
      <c r="P35" s="36"/>
      <c r="Q35" s="35"/>
      <c r="R35" s="33"/>
      <c r="S35" s="85"/>
      <c r="T35" s="35">
        <f>R35+S35</f>
        <v>0</v>
      </c>
      <c r="U35" s="33">
        <v>0</v>
      </c>
      <c r="V35" s="36">
        <v>0</v>
      </c>
      <c r="W35" s="35">
        <f>U35+V35</f>
        <v>0</v>
      </c>
      <c r="X35" s="33">
        <v>0</v>
      </c>
      <c r="Y35" s="36">
        <v>0</v>
      </c>
      <c r="Z35" s="35">
        <f>X35+Y35</f>
        <v>0</v>
      </c>
      <c r="AA35" s="33">
        <v>0</v>
      </c>
      <c r="AB35" s="275">
        <v>4900000</v>
      </c>
      <c r="AC35" s="35">
        <f>AA35+AB35</f>
        <v>4900000</v>
      </c>
      <c r="AD35" s="33">
        <v>0</v>
      </c>
      <c r="AE35" s="275">
        <v>4900000</v>
      </c>
      <c r="AF35" s="35">
        <f>AD35+AE35</f>
        <v>4900000</v>
      </c>
      <c r="AG35" s="33">
        <v>0</v>
      </c>
      <c r="AH35" s="275">
        <v>4900000</v>
      </c>
      <c r="AI35" s="35">
        <f>AG35+AH35</f>
        <v>4900000</v>
      </c>
      <c r="AJ35" s="33">
        <v>0</v>
      </c>
      <c r="AK35" s="275">
        <v>4900000</v>
      </c>
      <c r="AL35" s="35">
        <f>AJ35+AK35</f>
        <v>4900000</v>
      </c>
      <c r="AM35" s="33">
        <v>0</v>
      </c>
      <c r="AN35" s="275">
        <v>4900000</v>
      </c>
      <c r="AO35" s="38">
        <f>AM35+AN35</f>
        <v>4900000</v>
      </c>
      <c r="AP35" s="33">
        <v>0</v>
      </c>
      <c r="AQ35" s="275">
        <v>4900000</v>
      </c>
      <c r="AR35" s="135">
        <f>AP35+AQ35</f>
        <v>4900000</v>
      </c>
      <c r="AS35" s="33">
        <v>0</v>
      </c>
      <c r="AT35" s="275">
        <v>4900000</v>
      </c>
      <c r="AU35" s="135">
        <f>AS35+AT35</f>
        <v>4900000</v>
      </c>
      <c r="AV35" s="33">
        <v>0</v>
      </c>
      <c r="AW35" s="275">
        <v>4900000</v>
      </c>
      <c r="AX35" s="135">
        <f>AV35+AW35</f>
        <v>4900000</v>
      </c>
      <c r="AY35" s="33">
        <v>0</v>
      </c>
      <c r="AZ35" s="275">
        <v>4900000</v>
      </c>
      <c r="BA35" s="135">
        <f>AY35+AZ35</f>
        <v>4900000</v>
      </c>
      <c r="BB35" s="33">
        <v>0</v>
      </c>
      <c r="BC35" s="275">
        <v>4900000</v>
      </c>
      <c r="BD35" s="135">
        <f>BB35+BC35</f>
        <v>4900000</v>
      </c>
      <c r="BE35" s="33"/>
      <c r="BF35" s="34"/>
      <c r="BG35" s="135"/>
      <c r="BH35" s="40">
        <f>I35+L35+O35+R35+U35+X35+AA35+AD35+AG35+AJ35+AM35+AP35+AS35+AV35+AY35+BB35</f>
        <v>0</v>
      </c>
      <c r="BI35" s="276">
        <f t="shared" ref="BI35:BJ35" si="45">J35+M35+P35+S35+V35+Y35+AB35+AE35+AH35+AK35+AN35+AQ35+AT35+AW35+AZ35+BC35</f>
        <v>49000000</v>
      </c>
      <c r="BJ35" s="35">
        <f t="shared" si="45"/>
        <v>49000000</v>
      </c>
      <c r="BK35" s="33">
        <v>0</v>
      </c>
      <c r="BL35" s="203">
        <v>0</v>
      </c>
      <c r="BM35" s="35">
        <f>BL35+BK35</f>
        <v>0</v>
      </c>
      <c r="BN35" s="42">
        <f>BM35+BJ35</f>
        <v>49000000</v>
      </c>
      <c r="BO35" s="204">
        <f>H35-BN35</f>
        <v>0</v>
      </c>
    </row>
    <row r="36" spans="1:67" s="43" customFormat="1" ht="89.25" customHeight="1" thickBot="1">
      <c r="A36" s="347"/>
      <c r="B36" s="348"/>
      <c r="C36" s="349"/>
      <c r="D36" s="350" t="s">
        <v>19</v>
      </c>
      <c r="E36" s="351"/>
      <c r="F36" s="57">
        <f>F35</f>
        <v>0</v>
      </c>
      <c r="G36" s="58">
        <f t="shared" ref="G36:Q36" si="46">G35</f>
        <v>49000000</v>
      </c>
      <c r="H36" s="59">
        <f t="shared" si="46"/>
        <v>49000000</v>
      </c>
      <c r="I36" s="57">
        <f t="shared" si="46"/>
        <v>0</v>
      </c>
      <c r="J36" s="58">
        <f t="shared" si="46"/>
        <v>0</v>
      </c>
      <c r="K36" s="59">
        <f t="shared" si="46"/>
        <v>0</v>
      </c>
      <c r="L36" s="57">
        <f t="shared" si="46"/>
        <v>0</v>
      </c>
      <c r="M36" s="58">
        <f t="shared" si="46"/>
        <v>0</v>
      </c>
      <c r="N36" s="59">
        <f t="shared" si="46"/>
        <v>0</v>
      </c>
      <c r="O36" s="57">
        <f t="shared" si="46"/>
        <v>0</v>
      </c>
      <c r="P36" s="58">
        <f t="shared" si="46"/>
        <v>0</v>
      </c>
      <c r="Q36" s="59">
        <f t="shared" si="46"/>
        <v>0</v>
      </c>
      <c r="R36" s="57">
        <v>2050773</v>
      </c>
      <c r="S36" s="58">
        <f t="shared" ref="S36:T36" si="47">S35</f>
        <v>0</v>
      </c>
      <c r="T36" s="59">
        <f t="shared" si="47"/>
        <v>0</v>
      </c>
      <c r="U36" s="57">
        <v>0</v>
      </c>
      <c r="V36" s="58">
        <f t="shared" ref="V36:BN36" si="48">V35</f>
        <v>0</v>
      </c>
      <c r="W36" s="59">
        <f t="shared" si="48"/>
        <v>0</v>
      </c>
      <c r="X36" s="58">
        <f t="shared" si="48"/>
        <v>0</v>
      </c>
      <c r="Y36" s="58">
        <f t="shared" si="48"/>
        <v>0</v>
      </c>
      <c r="Z36" s="59">
        <f t="shared" si="48"/>
        <v>0</v>
      </c>
      <c r="AA36" s="57">
        <f t="shared" si="48"/>
        <v>0</v>
      </c>
      <c r="AB36" s="58">
        <f t="shared" si="48"/>
        <v>4900000</v>
      </c>
      <c r="AC36" s="59">
        <f t="shared" si="48"/>
        <v>4900000</v>
      </c>
      <c r="AD36" s="57">
        <f t="shared" si="48"/>
        <v>0</v>
      </c>
      <c r="AE36" s="58">
        <f t="shared" si="48"/>
        <v>4900000</v>
      </c>
      <c r="AF36" s="59">
        <f t="shared" si="48"/>
        <v>4900000</v>
      </c>
      <c r="AG36" s="57">
        <f t="shared" si="48"/>
        <v>0</v>
      </c>
      <c r="AH36" s="58">
        <f t="shared" si="48"/>
        <v>4900000</v>
      </c>
      <c r="AI36" s="59">
        <f t="shared" si="48"/>
        <v>4900000</v>
      </c>
      <c r="AJ36" s="57">
        <f t="shared" si="48"/>
        <v>0</v>
      </c>
      <c r="AK36" s="58">
        <f t="shared" si="48"/>
        <v>4900000</v>
      </c>
      <c r="AL36" s="59">
        <f t="shared" si="48"/>
        <v>4900000</v>
      </c>
      <c r="AM36" s="57">
        <f t="shared" si="48"/>
        <v>0</v>
      </c>
      <c r="AN36" s="58">
        <f t="shared" si="48"/>
        <v>4900000</v>
      </c>
      <c r="AO36" s="59">
        <f t="shared" si="48"/>
        <v>4900000</v>
      </c>
      <c r="AP36" s="57">
        <f t="shared" si="48"/>
        <v>0</v>
      </c>
      <c r="AQ36" s="58">
        <f t="shared" si="48"/>
        <v>4900000</v>
      </c>
      <c r="AR36" s="59">
        <f t="shared" si="48"/>
        <v>4900000</v>
      </c>
      <c r="AS36" s="57">
        <f t="shared" si="48"/>
        <v>0</v>
      </c>
      <c r="AT36" s="58">
        <f t="shared" si="48"/>
        <v>4900000</v>
      </c>
      <c r="AU36" s="59">
        <f t="shared" si="48"/>
        <v>4900000</v>
      </c>
      <c r="AV36" s="57">
        <f t="shared" si="48"/>
        <v>0</v>
      </c>
      <c r="AW36" s="58">
        <f t="shared" si="48"/>
        <v>4900000</v>
      </c>
      <c r="AX36" s="59">
        <f t="shared" si="48"/>
        <v>4900000</v>
      </c>
      <c r="AY36" s="57">
        <f t="shared" si="48"/>
        <v>0</v>
      </c>
      <c r="AZ36" s="58">
        <f t="shared" si="48"/>
        <v>4900000</v>
      </c>
      <c r="BA36" s="59">
        <f t="shared" si="48"/>
        <v>4900000</v>
      </c>
      <c r="BB36" s="57">
        <f t="shared" si="48"/>
        <v>0</v>
      </c>
      <c r="BC36" s="58">
        <f t="shared" si="48"/>
        <v>4900000</v>
      </c>
      <c r="BD36" s="59">
        <f t="shared" si="48"/>
        <v>4900000</v>
      </c>
      <c r="BE36" s="57">
        <f t="shared" si="48"/>
        <v>0</v>
      </c>
      <c r="BF36" s="58">
        <f t="shared" si="48"/>
        <v>0</v>
      </c>
      <c r="BG36" s="59">
        <f t="shared" si="48"/>
        <v>0</v>
      </c>
      <c r="BH36" s="57">
        <f t="shared" si="48"/>
        <v>0</v>
      </c>
      <c r="BI36" s="58">
        <f t="shared" si="48"/>
        <v>49000000</v>
      </c>
      <c r="BJ36" s="59">
        <f t="shared" si="48"/>
        <v>49000000</v>
      </c>
      <c r="BK36" s="57">
        <f t="shared" si="48"/>
        <v>0</v>
      </c>
      <c r="BL36" s="58">
        <f t="shared" si="48"/>
        <v>0</v>
      </c>
      <c r="BM36" s="59">
        <f t="shared" si="48"/>
        <v>0</v>
      </c>
      <c r="BN36" s="63">
        <f t="shared" si="48"/>
        <v>49000000</v>
      </c>
      <c r="BO36" s="204">
        <f t="shared" ref="BO36" si="49">H36-BN36</f>
        <v>0</v>
      </c>
    </row>
    <row r="37" spans="1:67" s="18" customFormat="1" ht="82.5" customHeight="1" thickTop="1">
      <c r="A37" s="332">
        <v>9</v>
      </c>
      <c r="B37" s="334" t="s">
        <v>88</v>
      </c>
      <c r="C37" s="336" t="s">
        <v>72</v>
      </c>
      <c r="D37" s="303" t="s">
        <v>35</v>
      </c>
      <c r="E37" s="310" t="s">
        <v>34</v>
      </c>
      <c r="F37" s="40">
        <v>0</v>
      </c>
      <c r="G37" s="276">
        <v>3989750</v>
      </c>
      <c r="H37" s="35">
        <f>F37+G37</f>
        <v>3989750</v>
      </c>
      <c r="I37" s="40"/>
      <c r="J37" s="88"/>
      <c r="K37" s="35">
        <f>I37+J37</f>
        <v>0</v>
      </c>
      <c r="L37" s="40">
        <v>0</v>
      </c>
      <c r="M37" s="41">
        <v>0</v>
      </c>
      <c r="N37" s="35">
        <f>L37+M37</f>
        <v>0</v>
      </c>
      <c r="O37" s="40">
        <v>0</v>
      </c>
      <c r="P37" s="88"/>
      <c r="Q37" s="35">
        <f>O37+P37</f>
        <v>0</v>
      </c>
      <c r="R37" s="40"/>
      <c r="S37" s="88"/>
      <c r="T37" s="35"/>
      <c r="U37" s="40"/>
      <c r="V37" s="88"/>
      <c r="W37" s="35">
        <f>U37+V37</f>
        <v>0</v>
      </c>
      <c r="X37" s="40">
        <v>0</v>
      </c>
      <c r="Y37" s="65">
        <v>0</v>
      </c>
      <c r="Z37" s="35">
        <f>X37+Y37</f>
        <v>0</v>
      </c>
      <c r="AA37" s="40">
        <v>0</v>
      </c>
      <c r="AB37" s="276">
        <v>377188</v>
      </c>
      <c r="AC37" s="35">
        <f>AA37+AB37</f>
        <v>377188</v>
      </c>
      <c r="AD37" s="40">
        <v>0</v>
      </c>
      <c r="AE37" s="276">
        <v>1202462</v>
      </c>
      <c r="AF37" s="35">
        <f>AD37+AE37</f>
        <v>1202462</v>
      </c>
      <c r="AG37" s="40">
        <v>0</v>
      </c>
      <c r="AH37" s="276">
        <v>846850</v>
      </c>
      <c r="AI37" s="35">
        <f>AG37+AH37</f>
        <v>846850</v>
      </c>
      <c r="AJ37" s="40">
        <v>0</v>
      </c>
      <c r="AK37" s="276">
        <v>1563250</v>
      </c>
      <c r="AL37" s="205">
        <f>AJ37+AK37</f>
        <v>1563250</v>
      </c>
      <c r="AM37" s="40"/>
      <c r="AN37" s="65">
        <v>0</v>
      </c>
      <c r="AO37" s="35">
        <f>AM37+AN37</f>
        <v>0</v>
      </c>
      <c r="AP37" s="40"/>
      <c r="AQ37" s="65">
        <v>0</v>
      </c>
      <c r="AR37" s="35">
        <f>AP37+AQ37</f>
        <v>0</v>
      </c>
      <c r="AS37" s="40">
        <v>0</v>
      </c>
      <c r="AT37" s="41">
        <v>0</v>
      </c>
      <c r="AU37" s="35">
        <v>0</v>
      </c>
      <c r="AV37" s="40">
        <v>0</v>
      </c>
      <c r="AW37" s="41">
        <v>0</v>
      </c>
      <c r="AX37" s="35">
        <v>0</v>
      </c>
      <c r="AY37" s="40">
        <v>0</v>
      </c>
      <c r="AZ37" s="41">
        <v>0</v>
      </c>
      <c r="BA37" s="35">
        <v>0</v>
      </c>
      <c r="BB37" s="40">
        <v>0</v>
      </c>
      <c r="BC37" s="41">
        <v>0</v>
      </c>
      <c r="BD37" s="35">
        <v>0</v>
      </c>
      <c r="BE37" s="40">
        <v>0</v>
      </c>
      <c r="BF37" s="41">
        <v>0</v>
      </c>
      <c r="BG37" s="35">
        <v>0</v>
      </c>
      <c r="BH37" s="40">
        <f>I37+L37+O37+R37+U37+X37+AA37+AD37+AG37+AJ37+AM37+AP37</f>
        <v>0</v>
      </c>
      <c r="BI37" s="276">
        <f t="shared" ref="BI37:BJ37" si="50">J37+M37+P37+S37+V37+Y37+AB37+AE37+AH37+AK37+AN37+AQ37</f>
        <v>3989750</v>
      </c>
      <c r="BJ37" s="35">
        <f t="shared" si="50"/>
        <v>3989750</v>
      </c>
      <c r="BK37" s="40">
        <v>0</v>
      </c>
      <c r="BL37" s="65">
        <v>0</v>
      </c>
      <c r="BM37" s="35">
        <f>BK37+BL37</f>
        <v>0</v>
      </c>
      <c r="BN37" s="260">
        <f>BJ37+BM37</f>
        <v>3989750</v>
      </c>
    </row>
    <row r="38" spans="1:67" s="43" customFormat="1" ht="87.75" customHeight="1" thickBot="1">
      <c r="A38" s="347"/>
      <c r="B38" s="348"/>
      <c r="C38" s="349"/>
      <c r="D38" s="350" t="s">
        <v>19</v>
      </c>
      <c r="E38" s="351"/>
      <c r="F38" s="57">
        <f t="shared" ref="F38:AC38" si="51">F37</f>
        <v>0</v>
      </c>
      <c r="G38" s="58">
        <f t="shared" si="51"/>
        <v>3989750</v>
      </c>
      <c r="H38" s="59">
        <f t="shared" si="51"/>
        <v>3989750</v>
      </c>
      <c r="I38" s="57">
        <f t="shared" si="51"/>
        <v>0</v>
      </c>
      <c r="J38" s="58">
        <f t="shared" si="51"/>
        <v>0</v>
      </c>
      <c r="K38" s="59">
        <f t="shared" si="51"/>
        <v>0</v>
      </c>
      <c r="L38" s="57">
        <f t="shared" si="51"/>
        <v>0</v>
      </c>
      <c r="M38" s="58">
        <f t="shared" si="51"/>
        <v>0</v>
      </c>
      <c r="N38" s="59">
        <f t="shared" si="51"/>
        <v>0</v>
      </c>
      <c r="O38" s="57">
        <f t="shared" si="51"/>
        <v>0</v>
      </c>
      <c r="P38" s="58">
        <f t="shared" si="51"/>
        <v>0</v>
      </c>
      <c r="Q38" s="59">
        <f t="shared" si="51"/>
        <v>0</v>
      </c>
      <c r="R38" s="57">
        <f t="shared" si="51"/>
        <v>0</v>
      </c>
      <c r="S38" s="58">
        <f t="shared" si="51"/>
        <v>0</v>
      </c>
      <c r="T38" s="59">
        <f t="shared" si="51"/>
        <v>0</v>
      </c>
      <c r="U38" s="57">
        <f t="shared" si="51"/>
        <v>0</v>
      </c>
      <c r="V38" s="58">
        <f t="shared" si="51"/>
        <v>0</v>
      </c>
      <c r="W38" s="59">
        <f t="shared" si="51"/>
        <v>0</v>
      </c>
      <c r="X38" s="57">
        <f t="shared" si="51"/>
        <v>0</v>
      </c>
      <c r="Y38" s="58">
        <f t="shared" si="51"/>
        <v>0</v>
      </c>
      <c r="Z38" s="59">
        <f t="shared" si="51"/>
        <v>0</v>
      </c>
      <c r="AA38" s="57">
        <f t="shared" si="51"/>
        <v>0</v>
      </c>
      <c r="AB38" s="58">
        <f t="shared" si="51"/>
        <v>377188</v>
      </c>
      <c r="AC38" s="59">
        <f t="shared" si="51"/>
        <v>377188</v>
      </c>
      <c r="AD38" s="57">
        <f>AD37</f>
        <v>0</v>
      </c>
      <c r="AE38" s="58">
        <f t="shared" ref="AE38" si="52">AE37</f>
        <v>1202462</v>
      </c>
      <c r="AF38" s="59">
        <f>AF37</f>
        <v>1202462</v>
      </c>
      <c r="AG38" s="57">
        <f t="shared" ref="AG38:BL38" si="53">AG37</f>
        <v>0</v>
      </c>
      <c r="AH38" s="58">
        <f t="shared" si="53"/>
        <v>846850</v>
      </c>
      <c r="AI38" s="59">
        <f t="shared" si="53"/>
        <v>846850</v>
      </c>
      <c r="AJ38" s="57">
        <f t="shared" si="53"/>
        <v>0</v>
      </c>
      <c r="AK38" s="58">
        <f t="shared" si="53"/>
        <v>1563250</v>
      </c>
      <c r="AL38" s="59">
        <f t="shared" si="53"/>
        <v>1563250</v>
      </c>
      <c r="AM38" s="57">
        <f t="shared" si="53"/>
        <v>0</v>
      </c>
      <c r="AN38" s="58">
        <f t="shared" si="53"/>
        <v>0</v>
      </c>
      <c r="AO38" s="59">
        <f t="shared" si="53"/>
        <v>0</v>
      </c>
      <c r="AP38" s="57">
        <f t="shared" si="53"/>
        <v>0</v>
      </c>
      <c r="AQ38" s="58">
        <f t="shared" si="53"/>
        <v>0</v>
      </c>
      <c r="AR38" s="59">
        <f t="shared" si="53"/>
        <v>0</v>
      </c>
      <c r="AS38" s="57">
        <f t="shared" si="53"/>
        <v>0</v>
      </c>
      <c r="AT38" s="58">
        <f t="shared" si="53"/>
        <v>0</v>
      </c>
      <c r="AU38" s="59">
        <f t="shared" si="53"/>
        <v>0</v>
      </c>
      <c r="AV38" s="57">
        <f t="shared" si="53"/>
        <v>0</v>
      </c>
      <c r="AW38" s="58">
        <f t="shared" si="53"/>
        <v>0</v>
      </c>
      <c r="AX38" s="59">
        <f t="shared" si="53"/>
        <v>0</v>
      </c>
      <c r="AY38" s="57">
        <f t="shared" si="53"/>
        <v>0</v>
      </c>
      <c r="AZ38" s="58">
        <f t="shared" si="53"/>
        <v>0</v>
      </c>
      <c r="BA38" s="59">
        <f t="shared" si="53"/>
        <v>0</v>
      </c>
      <c r="BB38" s="57">
        <f t="shared" si="53"/>
        <v>0</v>
      </c>
      <c r="BC38" s="58">
        <f t="shared" si="53"/>
        <v>0</v>
      </c>
      <c r="BD38" s="59">
        <f t="shared" si="53"/>
        <v>0</v>
      </c>
      <c r="BE38" s="57">
        <f t="shared" si="53"/>
        <v>0</v>
      </c>
      <c r="BF38" s="58">
        <f t="shared" si="53"/>
        <v>0</v>
      </c>
      <c r="BG38" s="59">
        <f t="shared" si="53"/>
        <v>0</v>
      </c>
      <c r="BH38" s="57">
        <f t="shared" si="53"/>
        <v>0</v>
      </c>
      <c r="BI38" s="58">
        <f t="shared" si="53"/>
        <v>3989750</v>
      </c>
      <c r="BJ38" s="59">
        <f t="shared" si="53"/>
        <v>3989750</v>
      </c>
      <c r="BK38" s="57">
        <f t="shared" si="53"/>
        <v>0</v>
      </c>
      <c r="BL38" s="58">
        <f t="shared" si="53"/>
        <v>0</v>
      </c>
      <c r="BM38" s="59">
        <f>BM37</f>
        <v>0</v>
      </c>
      <c r="BN38" s="63">
        <f>BN37</f>
        <v>3989750</v>
      </c>
    </row>
    <row r="39" spans="1:67" s="43" customFormat="1" ht="41.1" customHeight="1" thickTop="1">
      <c r="A39" s="370">
        <v>10</v>
      </c>
      <c r="B39" s="371" t="s">
        <v>89</v>
      </c>
      <c r="C39" s="372" t="s">
        <v>73</v>
      </c>
      <c r="D39" s="307" t="s">
        <v>35</v>
      </c>
      <c r="E39" s="96" t="s">
        <v>33</v>
      </c>
      <c r="F39" s="91">
        <v>0</v>
      </c>
      <c r="G39" s="277">
        <v>137500</v>
      </c>
      <c r="H39" s="78">
        <f>G39+F39</f>
        <v>137500</v>
      </c>
      <c r="I39" s="91"/>
      <c r="J39" s="93"/>
      <c r="K39" s="78"/>
      <c r="L39" s="91"/>
      <c r="M39" s="93"/>
      <c r="N39" s="78"/>
      <c r="O39" s="91"/>
      <c r="P39" s="93"/>
      <c r="Q39" s="206"/>
      <c r="R39" s="91"/>
      <c r="S39" s="93"/>
      <c r="T39" s="157">
        <f>R39+S39</f>
        <v>0</v>
      </c>
      <c r="U39" s="91">
        <v>0</v>
      </c>
      <c r="V39" s="92">
        <v>0</v>
      </c>
      <c r="W39" s="157">
        <f>U39+V39</f>
        <v>0</v>
      </c>
      <c r="X39" s="91">
        <v>0</v>
      </c>
      <c r="Y39" s="277">
        <v>110000</v>
      </c>
      <c r="Z39" s="157">
        <f>X39+Y39</f>
        <v>110000</v>
      </c>
      <c r="AA39" s="91">
        <v>0</v>
      </c>
      <c r="AB39" s="277">
        <v>27500</v>
      </c>
      <c r="AC39" s="157">
        <f>AA39+AB39</f>
        <v>27500</v>
      </c>
      <c r="AD39" s="91">
        <v>0</v>
      </c>
      <c r="AE39" s="92">
        <v>0</v>
      </c>
      <c r="AF39" s="157">
        <f>AD39+AE39</f>
        <v>0</v>
      </c>
      <c r="AG39" s="91">
        <v>0</v>
      </c>
      <c r="AH39" s="92">
        <v>0</v>
      </c>
      <c r="AI39" s="157">
        <f>AG39+AH39</f>
        <v>0</v>
      </c>
      <c r="AJ39" s="91">
        <v>0</v>
      </c>
      <c r="AK39" s="92">
        <v>0</v>
      </c>
      <c r="AL39" s="157">
        <f>AJ39+AK39</f>
        <v>0</v>
      </c>
      <c r="AM39" s="91">
        <v>0</v>
      </c>
      <c r="AN39" s="92">
        <v>0</v>
      </c>
      <c r="AO39" s="157">
        <f>AM39+AN39</f>
        <v>0</v>
      </c>
      <c r="AP39" s="91">
        <v>0</v>
      </c>
      <c r="AQ39" s="92">
        <v>0</v>
      </c>
      <c r="AR39" s="157">
        <f>AP39+AQ39</f>
        <v>0</v>
      </c>
      <c r="AS39" s="91">
        <v>0</v>
      </c>
      <c r="AT39" s="93">
        <v>0</v>
      </c>
      <c r="AU39" s="157">
        <v>0</v>
      </c>
      <c r="AV39" s="91">
        <v>0</v>
      </c>
      <c r="AW39" s="93">
        <v>0</v>
      </c>
      <c r="AX39" s="157">
        <v>0</v>
      </c>
      <c r="AY39" s="91">
        <v>0</v>
      </c>
      <c r="AZ39" s="93">
        <v>0</v>
      </c>
      <c r="BA39" s="157">
        <v>0</v>
      </c>
      <c r="BB39" s="91">
        <v>0</v>
      </c>
      <c r="BC39" s="93">
        <v>0</v>
      </c>
      <c r="BD39" s="157">
        <v>0</v>
      </c>
      <c r="BE39" s="91">
        <v>0</v>
      </c>
      <c r="BF39" s="93">
        <v>0</v>
      </c>
      <c r="BG39" s="157">
        <v>0</v>
      </c>
      <c r="BH39" s="77">
        <f t="shared" ref="BH39:BJ39" si="54">L39+O39+R39+U39+X39+AA39+AD39+AG39+AJ39+AM39+AP39</f>
        <v>0</v>
      </c>
      <c r="BI39" s="79">
        <f t="shared" si="54"/>
        <v>137500</v>
      </c>
      <c r="BJ39" s="78">
        <f t="shared" si="54"/>
        <v>137500</v>
      </c>
      <c r="BK39" s="91">
        <v>0</v>
      </c>
      <c r="BL39" s="92">
        <v>0</v>
      </c>
      <c r="BM39" s="78">
        <f>BL39+BK39</f>
        <v>0</v>
      </c>
      <c r="BN39" s="94">
        <f>BM39+BJ39</f>
        <v>137500</v>
      </c>
    </row>
    <row r="40" spans="1:67" s="141" customFormat="1" ht="41.1" customHeight="1">
      <c r="A40" s="333"/>
      <c r="B40" s="363"/>
      <c r="C40" s="366"/>
      <c r="D40" s="356" t="s">
        <v>19</v>
      </c>
      <c r="E40" s="357"/>
      <c r="F40" s="137">
        <f>F39</f>
        <v>0</v>
      </c>
      <c r="G40" s="138">
        <f t="shared" ref="G40:BN40" si="55">G39</f>
        <v>137500</v>
      </c>
      <c r="H40" s="117">
        <f t="shared" si="55"/>
        <v>137500</v>
      </c>
      <c r="I40" s="137">
        <f t="shared" si="55"/>
        <v>0</v>
      </c>
      <c r="J40" s="138">
        <f t="shared" si="55"/>
        <v>0</v>
      </c>
      <c r="K40" s="117">
        <f t="shared" si="55"/>
        <v>0</v>
      </c>
      <c r="L40" s="137">
        <f t="shared" si="55"/>
        <v>0</v>
      </c>
      <c r="M40" s="138">
        <f t="shared" si="55"/>
        <v>0</v>
      </c>
      <c r="N40" s="117">
        <f t="shared" si="55"/>
        <v>0</v>
      </c>
      <c r="O40" s="137">
        <f t="shared" si="55"/>
        <v>0</v>
      </c>
      <c r="P40" s="138">
        <f t="shared" si="55"/>
        <v>0</v>
      </c>
      <c r="Q40" s="139">
        <f t="shared" si="55"/>
        <v>0</v>
      </c>
      <c r="R40" s="137">
        <f t="shared" si="55"/>
        <v>0</v>
      </c>
      <c r="S40" s="138">
        <f t="shared" si="55"/>
        <v>0</v>
      </c>
      <c r="T40" s="139">
        <f t="shared" si="55"/>
        <v>0</v>
      </c>
      <c r="U40" s="137">
        <f t="shared" si="55"/>
        <v>0</v>
      </c>
      <c r="V40" s="138">
        <f t="shared" si="55"/>
        <v>0</v>
      </c>
      <c r="W40" s="139">
        <f t="shared" si="55"/>
        <v>0</v>
      </c>
      <c r="X40" s="137">
        <f t="shared" si="55"/>
        <v>0</v>
      </c>
      <c r="Y40" s="138">
        <f t="shared" si="55"/>
        <v>110000</v>
      </c>
      <c r="Z40" s="139">
        <f t="shared" si="55"/>
        <v>110000</v>
      </c>
      <c r="AA40" s="137">
        <f t="shared" si="55"/>
        <v>0</v>
      </c>
      <c r="AB40" s="138">
        <f t="shared" si="55"/>
        <v>27500</v>
      </c>
      <c r="AC40" s="139">
        <f t="shared" si="55"/>
        <v>27500</v>
      </c>
      <c r="AD40" s="137">
        <f t="shared" si="55"/>
        <v>0</v>
      </c>
      <c r="AE40" s="138">
        <f t="shared" si="55"/>
        <v>0</v>
      </c>
      <c r="AF40" s="139">
        <f t="shared" si="55"/>
        <v>0</v>
      </c>
      <c r="AG40" s="137">
        <f t="shared" si="55"/>
        <v>0</v>
      </c>
      <c r="AH40" s="138">
        <f t="shared" si="55"/>
        <v>0</v>
      </c>
      <c r="AI40" s="139">
        <f t="shared" si="55"/>
        <v>0</v>
      </c>
      <c r="AJ40" s="137">
        <f t="shared" si="55"/>
        <v>0</v>
      </c>
      <c r="AK40" s="138">
        <f t="shared" si="55"/>
        <v>0</v>
      </c>
      <c r="AL40" s="139">
        <f t="shared" si="55"/>
        <v>0</v>
      </c>
      <c r="AM40" s="137">
        <f t="shared" si="55"/>
        <v>0</v>
      </c>
      <c r="AN40" s="138">
        <f t="shared" si="55"/>
        <v>0</v>
      </c>
      <c r="AO40" s="139">
        <f t="shared" si="55"/>
        <v>0</v>
      </c>
      <c r="AP40" s="137">
        <f t="shared" si="55"/>
        <v>0</v>
      </c>
      <c r="AQ40" s="138">
        <f t="shared" si="55"/>
        <v>0</v>
      </c>
      <c r="AR40" s="139">
        <f t="shared" si="55"/>
        <v>0</v>
      </c>
      <c r="AS40" s="137">
        <f t="shared" si="55"/>
        <v>0</v>
      </c>
      <c r="AT40" s="138">
        <f t="shared" si="55"/>
        <v>0</v>
      </c>
      <c r="AU40" s="139">
        <f t="shared" si="55"/>
        <v>0</v>
      </c>
      <c r="AV40" s="137">
        <f t="shared" si="55"/>
        <v>0</v>
      </c>
      <c r="AW40" s="138">
        <f t="shared" si="55"/>
        <v>0</v>
      </c>
      <c r="AX40" s="139">
        <f t="shared" si="55"/>
        <v>0</v>
      </c>
      <c r="AY40" s="137">
        <f t="shared" si="55"/>
        <v>0</v>
      </c>
      <c r="AZ40" s="138">
        <f t="shared" si="55"/>
        <v>0</v>
      </c>
      <c r="BA40" s="139">
        <f t="shared" si="55"/>
        <v>0</v>
      </c>
      <c r="BB40" s="137">
        <f t="shared" si="55"/>
        <v>0</v>
      </c>
      <c r="BC40" s="138">
        <f t="shared" si="55"/>
        <v>0</v>
      </c>
      <c r="BD40" s="139">
        <f t="shared" si="55"/>
        <v>0</v>
      </c>
      <c r="BE40" s="137">
        <f t="shared" si="55"/>
        <v>0</v>
      </c>
      <c r="BF40" s="138">
        <f t="shared" si="55"/>
        <v>0</v>
      </c>
      <c r="BG40" s="139">
        <f t="shared" si="55"/>
        <v>0</v>
      </c>
      <c r="BH40" s="115">
        <f t="shared" si="55"/>
        <v>0</v>
      </c>
      <c r="BI40" s="116">
        <f t="shared" si="55"/>
        <v>137500</v>
      </c>
      <c r="BJ40" s="117">
        <f t="shared" si="55"/>
        <v>137500</v>
      </c>
      <c r="BK40" s="137">
        <f t="shared" si="55"/>
        <v>0</v>
      </c>
      <c r="BL40" s="138">
        <f t="shared" si="55"/>
        <v>0</v>
      </c>
      <c r="BM40" s="117">
        <f t="shared" si="55"/>
        <v>0</v>
      </c>
      <c r="BN40" s="140">
        <f t="shared" si="55"/>
        <v>137500</v>
      </c>
    </row>
    <row r="41" spans="1:67" s="43" customFormat="1" ht="41.1" customHeight="1">
      <c r="A41" s="333"/>
      <c r="B41" s="363"/>
      <c r="C41" s="366"/>
      <c r="D41" s="355" t="s">
        <v>43</v>
      </c>
      <c r="E41" s="309" t="s">
        <v>33</v>
      </c>
      <c r="F41" s="66">
        <v>0</v>
      </c>
      <c r="G41" s="70">
        <v>521500</v>
      </c>
      <c r="H41" s="67">
        <f>G41+F41</f>
        <v>521500</v>
      </c>
      <c r="I41" s="66"/>
      <c r="J41" s="70"/>
      <c r="K41" s="67"/>
      <c r="L41" s="66"/>
      <c r="M41" s="70"/>
      <c r="N41" s="67"/>
      <c r="O41" s="66"/>
      <c r="P41" s="70"/>
      <c r="Q41" s="142"/>
      <c r="R41" s="66"/>
      <c r="S41" s="70"/>
      <c r="T41" s="136">
        <f>R41+S41</f>
        <v>0</v>
      </c>
      <c r="U41" s="66">
        <v>0</v>
      </c>
      <c r="V41" s="70">
        <v>0</v>
      </c>
      <c r="W41" s="136">
        <f>U41+V41</f>
        <v>0</v>
      </c>
      <c r="X41" s="66">
        <v>0</v>
      </c>
      <c r="Y41" s="70">
        <v>0</v>
      </c>
      <c r="Z41" s="136">
        <f>X41+Y41</f>
        <v>0</v>
      </c>
      <c r="AA41" s="66">
        <v>0</v>
      </c>
      <c r="AB41" s="70">
        <v>349214</v>
      </c>
      <c r="AC41" s="136">
        <f>AA41+AB41</f>
        <v>349214</v>
      </c>
      <c r="AD41" s="66">
        <v>0</v>
      </c>
      <c r="AE41" s="70">
        <v>35700</v>
      </c>
      <c r="AF41" s="136">
        <f>AD41+AE41</f>
        <v>35700</v>
      </c>
      <c r="AG41" s="66">
        <v>0</v>
      </c>
      <c r="AH41" s="70">
        <v>136586</v>
      </c>
      <c r="AI41" s="136">
        <f>AG41+AH41</f>
        <v>136586</v>
      </c>
      <c r="AJ41" s="66">
        <v>0</v>
      </c>
      <c r="AK41" s="70">
        <v>0</v>
      </c>
      <c r="AL41" s="136">
        <f>AJ41+AK41</f>
        <v>0</v>
      </c>
      <c r="AM41" s="66">
        <v>0</v>
      </c>
      <c r="AN41" s="70">
        <v>0</v>
      </c>
      <c r="AO41" s="136">
        <f>AM41+AN41</f>
        <v>0</v>
      </c>
      <c r="AP41" s="66">
        <v>0</v>
      </c>
      <c r="AQ41" s="70">
        <v>0</v>
      </c>
      <c r="AR41" s="136">
        <f>AP41+AQ41</f>
        <v>0</v>
      </c>
      <c r="AS41" s="66">
        <v>0</v>
      </c>
      <c r="AT41" s="70">
        <v>0</v>
      </c>
      <c r="AU41" s="136">
        <v>0</v>
      </c>
      <c r="AV41" s="66">
        <v>0</v>
      </c>
      <c r="AW41" s="70">
        <v>0</v>
      </c>
      <c r="AX41" s="136">
        <v>0</v>
      </c>
      <c r="AY41" s="66">
        <v>0</v>
      </c>
      <c r="AZ41" s="70">
        <v>0</v>
      </c>
      <c r="BA41" s="136">
        <v>0</v>
      </c>
      <c r="BB41" s="66">
        <v>0</v>
      </c>
      <c r="BC41" s="70">
        <v>0</v>
      </c>
      <c r="BD41" s="136">
        <v>0</v>
      </c>
      <c r="BE41" s="66">
        <v>0</v>
      </c>
      <c r="BF41" s="70">
        <v>0</v>
      </c>
      <c r="BG41" s="136">
        <v>0</v>
      </c>
      <c r="BH41" s="71">
        <f t="shared" ref="BH41:BJ42" si="56">L41+O41+R41+U41+X41+AA41+AD41+AG41+AJ41+AM41+AP41</f>
        <v>0</v>
      </c>
      <c r="BI41" s="90">
        <f t="shared" si="56"/>
        <v>521500</v>
      </c>
      <c r="BJ41" s="67">
        <f t="shared" si="56"/>
        <v>521500</v>
      </c>
      <c r="BK41" s="66">
        <v>0</v>
      </c>
      <c r="BL41" s="70">
        <v>0</v>
      </c>
      <c r="BM41" s="67">
        <f>BL41+BK41</f>
        <v>0</v>
      </c>
      <c r="BN41" s="73">
        <f>BM41+BJ41</f>
        <v>521500</v>
      </c>
    </row>
    <row r="42" spans="1:67" s="43" customFormat="1" ht="41.1" customHeight="1">
      <c r="A42" s="333"/>
      <c r="B42" s="363"/>
      <c r="C42" s="366"/>
      <c r="D42" s="355"/>
      <c r="E42" s="309" t="s">
        <v>34</v>
      </c>
      <c r="F42" s="66">
        <v>0</v>
      </c>
      <c r="G42" s="70">
        <v>28500</v>
      </c>
      <c r="H42" s="67">
        <f>G42+F42</f>
        <v>28500</v>
      </c>
      <c r="I42" s="66"/>
      <c r="J42" s="70"/>
      <c r="K42" s="67"/>
      <c r="L42" s="66"/>
      <c r="M42" s="70"/>
      <c r="N42" s="67"/>
      <c r="O42" s="66"/>
      <c r="P42" s="70"/>
      <c r="Q42" s="136"/>
      <c r="R42" s="66"/>
      <c r="S42" s="70"/>
      <c r="T42" s="136">
        <f>R42+S42</f>
        <v>0</v>
      </c>
      <c r="U42" s="66">
        <v>0</v>
      </c>
      <c r="V42" s="70">
        <v>0</v>
      </c>
      <c r="W42" s="136">
        <f>U42+V42</f>
        <v>0</v>
      </c>
      <c r="X42" s="66">
        <v>0</v>
      </c>
      <c r="Y42" s="70">
        <v>0</v>
      </c>
      <c r="Z42" s="136">
        <f>X42+Y42</f>
        <v>0</v>
      </c>
      <c r="AA42" s="66">
        <v>0</v>
      </c>
      <c r="AB42" s="70">
        <v>0</v>
      </c>
      <c r="AC42" s="136">
        <f>AA42+AB42</f>
        <v>0</v>
      </c>
      <c r="AD42" s="66">
        <v>0</v>
      </c>
      <c r="AE42" s="70">
        <v>28500</v>
      </c>
      <c r="AF42" s="136">
        <f>AD42+AE42</f>
        <v>28500</v>
      </c>
      <c r="AG42" s="66">
        <v>0</v>
      </c>
      <c r="AH42" s="70">
        <v>0</v>
      </c>
      <c r="AI42" s="136">
        <f>AG42+AH42</f>
        <v>0</v>
      </c>
      <c r="AJ42" s="66">
        <v>0</v>
      </c>
      <c r="AK42" s="70">
        <v>0</v>
      </c>
      <c r="AL42" s="136">
        <f>AJ42+AK42</f>
        <v>0</v>
      </c>
      <c r="AM42" s="66">
        <v>0</v>
      </c>
      <c r="AN42" s="70">
        <v>0</v>
      </c>
      <c r="AO42" s="136">
        <f>AM42+AN42</f>
        <v>0</v>
      </c>
      <c r="AP42" s="66">
        <v>0</v>
      </c>
      <c r="AQ42" s="70">
        <v>0</v>
      </c>
      <c r="AR42" s="136">
        <f>AP42+AQ42</f>
        <v>0</v>
      </c>
      <c r="AS42" s="66">
        <v>0</v>
      </c>
      <c r="AT42" s="70">
        <v>0</v>
      </c>
      <c r="AU42" s="136">
        <v>0</v>
      </c>
      <c r="AV42" s="66">
        <v>0</v>
      </c>
      <c r="AW42" s="70">
        <v>0</v>
      </c>
      <c r="AX42" s="136">
        <v>0</v>
      </c>
      <c r="AY42" s="66">
        <v>0</v>
      </c>
      <c r="AZ42" s="70">
        <v>0</v>
      </c>
      <c r="BA42" s="136">
        <v>0</v>
      </c>
      <c r="BB42" s="66">
        <v>0</v>
      </c>
      <c r="BC42" s="70">
        <v>0</v>
      </c>
      <c r="BD42" s="136">
        <v>0</v>
      </c>
      <c r="BE42" s="66">
        <v>0</v>
      </c>
      <c r="BF42" s="70">
        <v>0</v>
      </c>
      <c r="BG42" s="136">
        <v>0</v>
      </c>
      <c r="BH42" s="71">
        <f t="shared" si="56"/>
        <v>0</v>
      </c>
      <c r="BI42" s="90">
        <f t="shared" si="56"/>
        <v>28500</v>
      </c>
      <c r="BJ42" s="67">
        <f t="shared" si="56"/>
        <v>28500</v>
      </c>
      <c r="BK42" s="66">
        <v>0</v>
      </c>
      <c r="BL42" s="70">
        <v>0</v>
      </c>
      <c r="BM42" s="67">
        <f>BL42+BK42</f>
        <v>0</v>
      </c>
      <c r="BN42" s="73">
        <f>BM42+BJ42</f>
        <v>28500</v>
      </c>
    </row>
    <row r="43" spans="1:67" s="141" customFormat="1" ht="41.1" customHeight="1">
      <c r="A43" s="333"/>
      <c r="B43" s="363"/>
      <c r="C43" s="366"/>
      <c r="D43" s="358" t="s">
        <v>19</v>
      </c>
      <c r="E43" s="359"/>
      <c r="F43" s="111">
        <f>F42+F41</f>
        <v>0</v>
      </c>
      <c r="G43" s="112">
        <f>G42+G41</f>
        <v>550000</v>
      </c>
      <c r="H43" s="105">
        <f>H42+H41</f>
        <v>550000</v>
      </c>
      <c r="I43" s="111"/>
      <c r="J43" s="138"/>
      <c r="K43" s="105"/>
      <c r="L43" s="111"/>
      <c r="M43" s="138"/>
      <c r="N43" s="105"/>
      <c r="O43" s="111"/>
      <c r="P43" s="112"/>
      <c r="Q43" s="113"/>
      <c r="R43" s="111">
        <f t="shared" ref="R43:BN43" si="57">R42+R41</f>
        <v>0</v>
      </c>
      <c r="S43" s="112">
        <f t="shared" si="57"/>
        <v>0</v>
      </c>
      <c r="T43" s="113">
        <f t="shared" si="57"/>
        <v>0</v>
      </c>
      <c r="U43" s="111">
        <f t="shared" si="57"/>
        <v>0</v>
      </c>
      <c r="V43" s="112">
        <f t="shared" si="57"/>
        <v>0</v>
      </c>
      <c r="W43" s="113">
        <f t="shared" si="57"/>
        <v>0</v>
      </c>
      <c r="X43" s="111">
        <f t="shared" si="57"/>
        <v>0</v>
      </c>
      <c r="Y43" s="112">
        <f t="shared" si="57"/>
        <v>0</v>
      </c>
      <c r="Z43" s="113">
        <f t="shared" si="57"/>
        <v>0</v>
      </c>
      <c r="AA43" s="111">
        <f t="shared" si="57"/>
        <v>0</v>
      </c>
      <c r="AB43" s="112">
        <f t="shared" si="57"/>
        <v>349214</v>
      </c>
      <c r="AC43" s="113">
        <f t="shared" si="57"/>
        <v>349214</v>
      </c>
      <c r="AD43" s="111">
        <f t="shared" si="57"/>
        <v>0</v>
      </c>
      <c r="AE43" s="112">
        <f t="shared" si="57"/>
        <v>64200</v>
      </c>
      <c r="AF43" s="113">
        <f t="shared" si="57"/>
        <v>64200</v>
      </c>
      <c r="AG43" s="111">
        <f t="shared" si="57"/>
        <v>0</v>
      </c>
      <c r="AH43" s="112">
        <f t="shared" si="57"/>
        <v>136586</v>
      </c>
      <c r="AI43" s="113">
        <f t="shared" si="57"/>
        <v>136586</v>
      </c>
      <c r="AJ43" s="111">
        <f t="shared" si="57"/>
        <v>0</v>
      </c>
      <c r="AK43" s="112">
        <f t="shared" si="57"/>
        <v>0</v>
      </c>
      <c r="AL43" s="113">
        <f t="shared" si="57"/>
        <v>0</v>
      </c>
      <c r="AM43" s="111">
        <f t="shared" si="57"/>
        <v>0</v>
      </c>
      <c r="AN43" s="112">
        <f t="shared" si="57"/>
        <v>0</v>
      </c>
      <c r="AO43" s="113">
        <f t="shared" si="57"/>
        <v>0</v>
      </c>
      <c r="AP43" s="111">
        <f t="shared" si="57"/>
        <v>0</v>
      </c>
      <c r="AQ43" s="112">
        <f t="shared" si="57"/>
        <v>0</v>
      </c>
      <c r="AR43" s="113">
        <f t="shared" si="57"/>
        <v>0</v>
      </c>
      <c r="AS43" s="111">
        <f t="shared" si="57"/>
        <v>0</v>
      </c>
      <c r="AT43" s="112">
        <f t="shared" si="57"/>
        <v>0</v>
      </c>
      <c r="AU43" s="113">
        <f t="shared" si="57"/>
        <v>0</v>
      </c>
      <c r="AV43" s="111">
        <f t="shared" si="57"/>
        <v>0</v>
      </c>
      <c r="AW43" s="112">
        <f t="shared" si="57"/>
        <v>0</v>
      </c>
      <c r="AX43" s="113">
        <f t="shared" si="57"/>
        <v>0</v>
      </c>
      <c r="AY43" s="111">
        <f t="shared" si="57"/>
        <v>0</v>
      </c>
      <c r="AZ43" s="112">
        <f t="shared" si="57"/>
        <v>0</v>
      </c>
      <c r="BA43" s="113">
        <f t="shared" si="57"/>
        <v>0</v>
      </c>
      <c r="BB43" s="111">
        <f t="shared" si="57"/>
        <v>0</v>
      </c>
      <c r="BC43" s="112">
        <f t="shared" si="57"/>
        <v>0</v>
      </c>
      <c r="BD43" s="113">
        <f t="shared" si="57"/>
        <v>0</v>
      </c>
      <c r="BE43" s="111">
        <f t="shared" si="57"/>
        <v>0</v>
      </c>
      <c r="BF43" s="112">
        <f t="shared" si="57"/>
        <v>0</v>
      </c>
      <c r="BG43" s="113">
        <f t="shared" si="57"/>
        <v>0</v>
      </c>
      <c r="BH43" s="103">
        <f t="shared" si="57"/>
        <v>0</v>
      </c>
      <c r="BI43" s="104">
        <f t="shared" si="57"/>
        <v>550000</v>
      </c>
      <c r="BJ43" s="105">
        <f t="shared" si="57"/>
        <v>550000</v>
      </c>
      <c r="BK43" s="111">
        <f t="shared" si="57"/>
        <v>0</v>
      </c>
      <c r="BL43" s="112">
        <f t="shared" si="57"/>
        <v>0</v>
      </c>
      <c r="BM43" s="105">
        <f t="shared" si="57"/>
        <v>0</v>
      </c>
      <c r="BN43" s="143">
        <f t="shared" si="57"/>
        <v>550000</v>
      </c>
    </row>
    <row r="44" spans="1:67" s="43" customFormat="1" ht="41.1" customHeight="1">
      <c r="A44" s="333"/>
      <c r="B44" s="363"/>
      <c r="C44" s="366"/>
      <c r="D44" s="360" t="s">
        <v>33</v>
      </c>
      <c r="E44" s="361"/>
      <c r="F44" s="66">
        <f t="shared" ref="F44:BN44" si="58">F39+F41</f>
        <v>0</v>
      </c>
      <c r="G44" s="70">
        <f t="shared" si="58"/>
        <v>659000</v>
      </c>
      <c r="H44" s="67">
        <f t="shared" si="58"/>
        <v>659000</v>
      </c>
      <c r="I44" s="66">
        <f t="shared" si="58"/>
        <v>0</v>
      </c>
      <c r="J44" s="70">
        <f t="shared" si="58"/>
        <v>0</v>
      </c>
      <c r="K44" s="67">
        <f t="shared" si="58"/>
        <v>0</v>
      </c>
      <c r="L44" s="66">
        <f t="shared" si="58"/>
        <v>0</v>
      </c>
      <c r="M44" s="70">
        <f t="shared" si="58"/>
        <v>0</v>
      </c>
      <c r="N44" s="67">
        <f t="shared" si="58"/>
        <v>0</v>
      </c>
      <c r="O44" s="66">
        <f t="shared" si="58"/>
        <v>0</v>
      </c>
      <c r="P44" s="70">
        <f t="shared" si="58"/>
        <v>0</v>
      </c>
      <c r="Q44" s="136">
        <f t="shared" si="58"/>
        <v>0</v>
      </c>
      <c r="R44" s="66">
        <f t="shared" si="58"/>
        <v>0</v>
      </c>
      <c r="S44" s="70">
        <f t="shared" si="58"/>
        <v>0</v>
      </c>
      <c r="T44" s="136">
        <f t="shared" si="58"/>
        <v>0</v>
      </c>
      <c r="U44" s="66">
        <f t="shared" si="58"/>
        <v>0</v>
      </c>
      <c r="V44" s="70">
        <f t="shared" si="58"/>
        <v>0</v>
      </c>
      <c r="W44" s="136">
        <f t="shared" si="58"/>
        <v>0</v>
      </c>
      <c r="X44" s="66">
        <f t="shared" si="58"/>
        <v>0</v>
      </c>
      <c r="Y44" s="70">
        <f t="shared" si="58"/>
        <v>110000</v>
      </c>
      <c r="Z44" s="136">
        <f t="shared" si="58"/>
        <v>110000</v>
      </c>
      <c r="AA44" s="66">
        <f t="shared" si="58"/>
        <v>0</v>
      </c>
      <c r="AB44" s="70">
        <f t="shared" si="58"/>
        <v>376714</v>
      </c>
      <c r="AC44" s="136">
        <f t="shared" si="58"/>
        <v>376714</v>
      </c>
      <c r="AD44" s="66">
        <f t="shared" si="58"/>
        <v>0</v>
      </c>
      <c r="AE44" s="70">
        <f t="shared" si="58"/>
        <v>35700</v>
      </c>
      <c r="AF44" s="136">
        <f t="shared" si="58"/>
        <v>35700</v>
      </c>
      <c r="AG44" s="66">
        <f t="shared" si="58"/>
        <v>0</v>
      </c>
      <c r="AH44" s="70">
        <f t="shared" si="58"/>
        <v>136586</v>
      </c>
      <c r="AI44" s="136">
        <f t="shared" si="58"/>
        <v>136586</v>
      </c>
      <c r="AJ44" s="66">
        <f t="shared" si="58"/>
        <v>0</v>
      </c>
      <c r="AK44" s="70">
        <f t="shared" si="58"/>
        <v>0</v>
      </c>
      <c r="AL44" s="136">
        <f t="shared" si="58"/>
        <v>0</v>
      </c>
      <c r="AM44" s="66">
        <f t="shared" si="58"/>
        <v>0</v>
      </c>
      <c r="AN44" s="70">
        <f t="shared" si="58"/>
        <v>0</v>
      </c>
      <c r="AO44" s="136">
        <f t="shared" si="58"/>
        <v>0</v>
      </c>
      <c r="AP44" s="66">
        <f t="shared" si="58"/>
        <v>0</v>
      </c>
      <c r="AQ44" s="70">
        <f t="shared" si="58"/>
        <v>0</v>
      </c>
      <c r="AR44" s="136">
        <f t="shared" si="58"/>
        <v>0</v>
      </c>
      <c r="AS44" s="66">
        <f t="shared" si="58"/>
        <v>0</v>
      </c>
      <c r="AT44" s="70">
        <f t="shared" si="58"/>
        <v>0</v>
      </c>
      <c r="AU44" s="136">
        <f t="shared" si="58"/>
        <v>0</v>
      </c>
      <c r="AV44" s="66">
        <f t="shared" si="58"/>
        <v>0</v>
      </c>
      <c r="AW44" s="70">
        <f t="shared" si="58"/>
        <v>0</v>
      </c>
      <c r="AX44" s="136">
        <f t="shared" si="58"/>
        <v>0</v>
      </c>
      <c r="AY44" s="66">
        <f t="shared" si="58"/>
        <v>0</v>
      </c>
      <c r="AZ44" s="70">
        <f t="shared" si="58"/>
        <v>0</v>
      </c>
      <c r="BA44" s="136">
        <f t="shared" si="58"/>
        <v>0</v>
      </c>
      <c r="BB44" s="66">
        <f t="shared" si="58"/>
        <v>0</v>
      </c>
      <c r="BC44" s="70">
        <f t="shared" si="58"/>
        <v>0</v>
      </c>
      <c r="BD44" s="136">
        <f t="shared" si="58"/>
        <v>0</v>
      </c>
      <c r="BE44" s="66">
        <f t="shared" si="58"/>
        <v>0</v>
      </c>
      <c r="BF44" s="70">
        <f t="shared" si="58"/>
        <v>0</v>
      </c>
      <c r="BG44" s="136">
        <f t="shared" si="58"/>
        <v>0</v>
      </c>
      <c r="BH44" s="71">
        <f t="shared" si="58"/>
        <v>0</v>
      </c>
      <c r="BI44" s="90">
        <f t="shared" si="58"/>
        <v>659000</v>
      </c>
      <c r="BJ44" s="67">
        <f t="shared" si="58"/>
        <v>659000</v>
      </c>
      <c r="BK44" s="66">
        <f t="shared" si="58"/>
        <v>0</v>
      </c>
      <c r="BL44" s="70">
        <f t="shared" si="58"/>
        <v>0</v>
      </c>
      <c r="BM44" s="67">
        <f t="shared" si="58"/>
        <v>0</v>
      </c>
      <c r="BN44" s="73">
        <f t="shared" si="58"/>
        <v>659000</v>
      </c>
    </row>
    <row r="45" spans="1:67" s="43" customFormat="1" ht="41.1" customHeight="1">
      <c r="A45" s="333"/>
      <c r="B45" s="363"/>
      <c r="C45" s="366"/>
      <c r="D45" s="360" t="s">
        <v>34</v>
      </c>
      <c r="E45" s="361"/>
      <c r="F45" s="66">
        <f>F42</f>
        <v>0</v>
      </c>
      <c r="G45" s="70">
        <f t="shared" ref="G45:BN45" si="59">G42</f>
        <v>28500</v>
      </c>
      <c r="H45" s="67">
        <f t="shared" si="59"/>
        <v>28500</v>
      </c>
      <c r="I45" s="66">
        <f t="shared" si="59"/>
        <v>0</v>
      </c>
      <c r="J45" s="70">
        <f t="shared" si="59"/>
        <v>0</v>
      </c>
      <c r="K45" s="67">
        <f t="shared" si="59"/>
        <v>0</v>
      </c>
      <c r="L45" s="66">
        <f t="shared" si="59"/>
        <v>0</v>
      </c>
      <c r="M45" s="70">
        <f t="shared" si="59"/>
        <v>0</v>
      </c>
      <c r="N45" s="67">
        <f t="shared" si="59"/>
        <v>0</v>
      </c>
      <c r="O45" s="66">
        <f t="shared" si="59"/>
        <v>0</v>
      </c>
      <c r="P45" s="70">
        <f t="shared" si="59"/>
        <v>0</v>
      </c>
      <c r="Q45" s="136">
        <f t="shared" si="59"/>
        <v>0</v>
      </c>
      <c r="R45" s="66">
        <f t="shared" si="59"/>
        <v>0</v>
      </c>
      <c r="S45" s="70">
        <f t="shared" si="59"/>
        <v>0</v>
      </c>
      <c r="T45" s="136">
        <f t="shared" si="59"/>
        <v>0</v>
      </c>
      <c r="U45" s="66">
        <f t="shared" si="59"/>
        <v>0</v>
      </c>
      <c r="V45" s="70">
        <f t="shared" si="59"/>
        <v>0</v>
      </c>
      <c r="W45" s="136">
        <f t="shared" si="59"/>
        <v>0</v>
      </c>
      <c r="X45" s="66">
        <f t="shared" si="59"/>
        <v>0</v>
      </c>
      <c r="Y45" s="70">
        <f t="shared" si="59"/>
        <v>0</v>
      </c>
      <c r="Z45" s="136">
        <f t="shared" si="59"/>
        <v>0</v>
      </c>
      <c r="AA45" s="66">
        <f t="shared" si="59"/>
        <v>0</v>
      </c>
      <c r="AB45" s="70">
        <f t="shared" si="59"/>
        <v>0</v>
      </c>
      <c r="AC45" s="136">
        <f t="shared" si="59"/>
        <v>0</v>
      </c>
      <c r="AD45" s="66">
        <f t="shared" si="59"/>
        <v>0</v>
      </c>
      <c r="AE45" s="70">
        <f t="shared" si="59"/>
        <v>28500</v>
      </c>
      <c r="AF45" s="136">
        <f t="shared" si="59"/>
        <v>28500</v>
      </c>
      <c r="AG45" s="66">
        <f t="shared" si="59"/>
        <v>0</v>
      </c>
      <c r="AH45" s="70">
        <f t="shared" si="59"/>
        <v>0</v>
      </c>
      <c r="AI45" s="136">
        <f t="shared" si="59"/>
        <v>0</v>
      </c>
      <c r="AJ45" s="66">
        <f t="shared" si="59"/>
        <v>0</v>
      </c>
      <c r="AK45" s="70">
        <f t="shared" si="59"/>
        <v>0</v>
      </c>
      <c r="AL45" s="136">
        <f t="shared" si="59"/>
        <v>0</v>
      </c>
      <c r="AM45" s="66">
        <f t="shared" si="59"/>
        <v>0</v>
      </c>
      <c r="AN45" s="70">
        <f t="shared" si="59"/>
        <v>0</v>
      </c>
      <c r="AO45" s="136">
        <f t="shared" si="59"/>
        <v>0</v>
      </c>
      <c r="AP45" s="66">
        <f t="shared" si="59"/>
        <v>0</v>
      </c>
      <c r="AQ45" s="70">
        <f t="shared" si="59"/>
        <v>0</v>
      </c>
      <c r="AR45" s="136">
        <f t="shared" si="59"/>
        <v>0</v>
      </c>
      <c r="AS45" s="66">
        <f t="shared" si="59"/>
        <v>0</v>
      </c>
      <c r="AT45" s="70">
        <f t="shared" si="59"/>
        <v>0</v>
      </c>
      <c r="AU45" s="136">
        <f t="shared" si="59"/>
        <v>0</v>
      </c>
      <c r="AV45" s="66">
        <f t="shared" si="59"/>
        <v>0</v>
      </c>
      <c r="AW45" s="70">
        <f t="shared" si="59"/>
        <v>0</v>
      </c>
      <c r="AX45" s="136">
        <f t="shared" si="59"/>
        <v>0</v>
      </c>
      <c r="AY45" s="66">
        <f t="shared" si="59"/>
        <v>0</v>
      </c>
      <c r="AZ45" s="70">
        <f t="shared" si="59"/>
        <v>0</v>
      </c>
      <c r="BA45" s="136">
        <f t="shared" si="59"/>
        <v>0</v>
      </c>
      <c r="BB45" s="66">
        <f t="shared" si="59"/>
        <v>0</v>
      </c>
      <c r="BC45" s="70">
        <f t="shared" si="59"/>
        <v>0</v>
      </c>
      <c r="BD45" s="136">
        <f t="shared" si="59"/>
        <v>0</v>
      </c>
      <c r="BE45" s="66">
        <f t="shared" si="59"/>
        <v>0</v>
      </c>
      <c r="BF45" s="70">
        <f t="shared" si="59"/>
        <v>0</v>
      </c>
      <c r="BG45" s="136">
        <f t="shared" si="59"/>
        <v>0</v>
      </c>
      <c r="BH45" s="71">
        <f t="shared" si="59"/>
        <v>0</v>
      </c>
      <c r="BI45" s="90">
        <f t="shared" si="59"/>
        <v>28500</v>
      </c>
      <c r="BJ45" s="67">
        <f t="shared" si="59"/>
        <v>28500</v>
      </c>
      <c r="BK45" s="66">
        <f t="shared" si="59"/>
        <v>0</v>
      </c>
      <c r="BL45" s="70">
        <f t="shared" si="59"/>
        <v>0</v>
      </c>
      <c r="BM45" s="67">
        <f t="shared" si="59"/>
        <v>0</v>
      </c>
      <c r="BN45" s="73">
        <f t="shared" si="59"/>
        <v>28500</v>
      </c>
    </row>
    <row r="46" spans="1:67" s="43" customFormat="1" ht="41.1" customHeight="1" thickBot="1">
      <c r="A46" s="376"/>
      <c r="B46" s="386"/>
      <c r="C46" s="387"/>
      <c r="D46" s="379" t="s">
        <v>19</v>
      </c>
      <c r="E46" s="380"/>
      <c r="F46" s="80">
        <f t="shared" ref="F46:BN46" si="60">F45+F44</f>
        <v>0</v>
      </c>
      <c r="G46" s="81">
        <f t="shared" si="60"/>
        <v>687500</v>
      </c>
      <c r="H46" s="82">
        <f t="shared" si="60"/>
        <v>687500</v>
      </c>
      <c r="I46" s="80">
        <f t="shared" si="60"/>
        <v>0</v>
      </c>
      <c r="J46" s="81">
        <f t="shared" si="60"/>
        <v>0</v>
      </c>
      <c r="K46" s="82">
        <f t="shared" si="60"/>
        <v>0</v>
      </c>
      <c r="L46" s="80">
        <f t="shared" si="60"/>
        <v>0</v>
      </c>
      <c r="M46" s="81">
        <f t="shared" si="60"/>
        <v>0</v>
      </c>
      <c r="N46" s="82">
        <f t="shared" si="60"/>
        <v>0</v>
      </c>
      <c r="O46" s="80">
        <f t="shared" si="60"/>
        <v>0</v>
      </c>
      <c r="P46" s="81">
        <f t="shared" si="60"/>
        <v>0</v>
      </c>
      <c r="Q46" s="82">
        <f t="shared" si="60"/>
        <v>0</v>
      </c>
      <c r="R46" s="80">
        <f t="shared" si="60"/>
        <v>0</v>
      </c>
      <c r="S46" s="81">
        <f t="shared" si="60"/>
        <v>0</v>
      </c>
      <c r="T46" s="82">
        <f t="shared" si="60"/>
        <v>0</v>
      </c>
      <c r="U46" s="80">
        <f t="shared" si="60"/>
        <v>0</v>
      </c>
      <c r="V46" s="81">
        <f t="shared" si="60"/>
        <v>0</v>
      </c>
      <c r="W46" s="82">
        <f t="shared" si="60"/>
        <v>0</v>
      </c>
      <c r="X46" s="80">
        <f t="shared" si="60"/>
        <v>0</v>
      </c>
      <c r="Y46" s="81">
        <f t="shared" si="60"/>
        <v>110000</v>
      </c>
      <c r="Z46" s="82">
        <f t="shared" si="60"/>
        <v>110000</v>
      </c>
      <c r="AA46" s="80">
        <f t="shared" si="60"/>
        <v>0</v>
      </c>
      <c r="AB46" s="81">
        <f t="shared" si="60"/>
        <v>376714</v>
      </c>
      <c r="AC46" s="82">
        <f t="shared" si="60"/>
        <v>376714</v>
      </c>
      <c r="AD46" s="80">
        <f t="shared" si="60"/>
        <v>0</v>
      </c>
      <c r="AE46" s="81">
        <f t="shared" si="60"/>
        <v>64200</v>
      </c>
      <c r="AF46" s="82">
        <f t="shared" si="60"/>
        <v>64200</v>
      </c>
      <c r="AG46" s="80">
        <f t="shared" si="60"/>
        <v>0</v>
      </c>
      <c r="AH46" s="81">
        <f t="shared" si="60"/>
        <v>136586</v>
      </c>
      <c r="AI46" s="82">
        <f t="shared" si="60"/>
        <v>136586</v>
      </c>
      <c r="AJ46" s="80">
        <f t="shared" si="60"/>
        <v>0</v>
      </c>
      <c r="AK46" s="81">
        <f t="shared" si="60"/>
        <v>0</v>
      </c>
      <c r="AL46" s="82">
        <f t="shared" si="60"/>
        <v>0</v>
      </c>
      <c r="AM46" s="80">
        <f t="shared" si="60"/>
        <v>0</v>
      </c>
      <c r="AN46" s="81">
        <f t="shared" si="60"/>
        <v>0</v>
      </c>
      <c r="AO46" s="82">
        <f t="shared" si="60"/>
        <v>0</v>
      </c>
      <c r="AP46" s="80">
        <f t="shared" si="60"/>
        <v>0</v>
      </c>
      <c r="AQ46" s="81">
        <f t="shared" si="60"/>
        <v>0</v>
      </c>
      <c r="AR46" s="82">
        <f t="shared" si="60"/>
        <v>0</v>
      </c>
      <c r="AS46" s="80">
        <f t="shared" si="60"/>
        <v>0</v>
      </c>
      <c r="AT46" s="81">
        <f t="shared" si="60"/>
        <v>0</v>
      </c>
      <c r="AU46" s="82">
        <f t="shared" si="60"/>
        <v>0</v>
      </c>
      <c r="AV46" s="80">
        <f t="shared" si="60"/>
        <v>0</v>
      </c>
      <c r="AW46" s="81">
        <f t="shared" si="60"/>
        <v>0</v>
      </c>
      <c r="AX46" s="82">
        <f t="shared" si="60"/>
        <v>0</v>
      </c>
      <c r="AY46" s="80">
        <f t="shared" si="60"/>
        <v>0</v>
      </c>
      <c r="AZ46" s="81">
        <f t="shared" si="60"/>
        <v>0</v>
      </c>
      <c r="BA46" s="82">
        <f t="shared" si="60"/>
        <v>0</v>
      </c>
      <c r="BB46" s="80">
        <f t="shared" si="60"/>
        <v>0</v>
      </c>
      <c r="BC46" s="81">
        <f t="shared" si="60"/>
        <v>0</v>
      </c>
      <c r="BD46" s="82">
        <f t="shared" si="60"/>
        <v>0</v>
      </c>
      <c r="BE46" s="80">
        <f t="shared" si="60"/>
        <v>0</v>
      </c>
      <c r="BF46" s="81">
        <f t="shared" si="60"/>
        <v>0</v>
      </c>
      <c r="BG46" s="82">
        <f t="shared" si="60"/>
        <v>0</v>
      </c>
      <c r="BH46" s="80">
        <f t="shared" si="60"/>
        <v>0</v>
      </c>
      <c r="BI46" s="81">
        <f t="shared" si="60"/>
        <v>687500</v>
      </c>
      <c r="BJ46" s="82">
        <f t="shared" si="60"/>
        <v>687500</v>
      </c>
      <c r="BK46" s="80">
        <f t="shared" si="60"/>
        <v>0</v>
      </c>
      <c r="BL46" s="81">
        <f t="shared" si="60"/>
        <v>0</v>
      </c>
      <c r="BM46" s="82">
        <f t="shared" si="60"/>
        <v>0</v>
      </c>
      <c r="BN46" s="83">
        <f t="shared" si="60"/>
        <v>687500</v>
      </c>
    </row>
    <row r="47" spans="1:67" s="43" customFormat="1" ht="84" customHeight="1" thickTop="1">
      <c r="A47" s="333">
        <v>11</v>
      </c>
      <c r="B47" s="335" t="s">
        <v>74</v>
      </c>
      <c r="C47" s="337" t="s">
        <v>75</v>
      </c>
      <c r="D47" s="304" t="s">
        <v>35</v>
      </c>
      <c r="E47" s="207" t="s">
        <v>33</v>
      </c>
      <c r="F47" s="97">
        <v>0</v>
      </c>
      <c r="G47" s="278">
        <v>1290000</v>
      </c>
      <c r="H47" s="47">
        <f>G47+F47</f>
        <v>1290000</v>
      </c>
      <c r="I47" s="97"/>
      <c r="J47" s="98"/>
      <c r="K47" s="47">
        <f>J47+I47</f>
        <v>0</v>
      </c>
      <c r="L47" s="97">
        <v>0</v>
      </c>
      <c r="M47" s="144">
        <v>0</v>
      </c>
      <c r="N47" s="47">
        <f>M47+L47</f>
        <v>0</v>
      </c>
      <c r="O47" s="144"/>
      <c r="P47" s="144"/>
      <c r="Q47" s="47"/>
      <c r="R47" s="97"/>
      <c r="S47" s="208"/>
      <c r="T47" s="47">
        <f>R47+S47</f>
        <v>0</v>
      </c>
      <c r="U47" s="97">
        <v>0</v>
      </c>
      <c r="V47" s="144">
        <v>0</v>
      </c>
      <c r="W47" s="47">
        <f>U47+V47</f>
        <v>0</v>
      </c>
      <c r="X47" s="97">
        <v>0</v>
      </c>
      <c r="Y47" s="278">
        <v>90000</v>
      </c>
      <c r="Z47" s="47">
        <f>X47+Y47</f>
        <v>90000</v>
      </c>
      <c r="AA47" s="97">
        <v>0</v>
      </c>
      <c r="AB47" s="278">
        <v>600000</v>
      </c>
      <c r="AC47" s="47">
        <f>AA47+AB47</f>
        <v>600000</v>
      </c>
      <c r="AD47" s="97">
        <v>0</v>
      </c>
      <c r="AE47" s="278">
        <v>600000</v>
      </c>
      <c r="AF47" s="47">
        <f>AD47+AE47</f>
        <v>600000</v>
      </c>
      <c r="AG47" s="97">
        <v>0</v>
      </c>
      <c r="AH47" s="98">
        <v>0</v>
      </c>
      <c r="AI47" s="47">
        <f>AG47+AH47</f>
        <v>0</v>
      </c>
      <c r="AJ47" s="97">
        <v>0</v>
      </c>
      <c r="AK47" s="98">
        <v>0</v>
      </c>
      <c r="AL47" s="47">
        <f>AJ47+AK47</f>
        <v>0</v>
      </c>
      <c r="AM47" s="33">
        <v>0</v>
      </c>
      <c r="AN47" s="34">
        <v>0</v>
      </c>
      <c r="AO47" s="135">
        <f>AM47+AN47</f>
        <v>0</v>
      </c>
      <c r="AP47" s="33">
        <v>0</v>
      </c>
      <c r="AQ47" s="34">
        <v>0</v>
      </c>
      <c r="AR47" s="135">
        <f>AP47+AQ47</f>
        <v>0</v>
      </c>
      <c r="AS47" s="33">
        <v>0</v>
      </c>
      <c r="AT47" s="34">
        <v>0</v>
      </c>
      <c r="AU47" s="135">
        <f>AS47+AT47</f>
        <v>0</v>
      </c>
      <c r="AV47" s="33">
        <v>0</v>
      </c>
      <c r="AW47" s="34">
        <v>0</v>
      </c>
      <c r="AX47" s="135">
        <f>AV47+AW47</f>
        <v>0</v>
      </c>
      <c r="AY47" s="33">
        <v>0</v>
      </c>
      <c r="AZ47" s="34">
        <v>0</v>
      </c>
      <c r="BA47" s="135">
        <f>AY47+AZ47</f>
        <v>0</v>
      </c>
      <c r="BB47" s="33">
        <v>0</v>
      </c>
      <c r="BC47" s="34">
        <v>0</v>
      </c>
      <c r="BD47" s="135">
        <f>BB47+BC47</f>
        <v>0</v>
      </c>
      <c r="BE47" s="97"/>
      <c r="BF47" s="98"/>
      <c r="BG47" s="145"/>
      <c r="BH47" s="45">
        <f t="shared" ref="BH47:BJ47" si="61">I47+L47+O47+R47+U47+X47+AA47+AD47+AG47+AJ47+AM47</f>
        <v>0</v>
      </c>
      <c r="BI47" s="279">
        <f t="shared" si="61"/>
        <v>1290000</v>
      </c>
      <c r="BJ47" s="47">
        <f t="shared" si="61"/>
        <v>1290000</v>
      </c>
      <c r="BK47" s="97">
        <v>0</v>
      </c>
      <c r="BL47" s="261">
        <v>0</v>
      </c>
      <c r="BM47" s="47">
        <f>BL47+BK47</f>
        <v>0</v>
      </c>
      <c r="BN47" s="56">
        <f>BM47+BJ47</f>
        <v>1290000</v>
      </c>
      <c r="BO47" s="204">
        <f>H47-BN47</f>
        <v>0</v>
      </c>
    </row>
    <row r="48" spans="1:67" s="43" customFormat="1" ht="89.25" customHeight="1" thickBot="1">
      <c r="A48" s="376"/>
      <c r="B48" s="377"/>
      <c r="C48" s="378"/>
      <c r="D48" s="379" t="s">
        <v>19</v>
      </c>
      <c r="E48" s="380"/>
      <c r="F48" s="80">
        <f>F47</f>
        <v>0</v>
      </c>
      <c r="G48" s="81">
        <f t="shared" ref="G48:Q48" si="62">G47</f>
        <v>1290000</v>
      </c>
      <c r="H48" s="82">
        <f t="shared" si="62"/>
        <v>1290000</v>
      </c>
      <c r="I48" s="80">
        <f t="shared" si="62"/>
        <v>0</v>
      </c>
      <c r="J48" s="81">
        <f t="shared" si="62"/>
        <v>0</v>
      </c>
      <c r="K48" s="82">
        <f t="shared" si="62"/>
        <v>0</v>
      </c>
      <c r="L48" s="80">
        <f t="shared" si="62"/>
        <v>0</v>
      </c>
      <c r="M48" s="81">
        <f t="shared" si="62"/>
        <v>0</v>
      </c>
      <c r="N48" s="82">
        <f t="shared" si="62"/>
        <v>0</v>
      </c>
      <c r="O48" s="80">
        <f t="shared" si="62"/>
        <v>0</v>
      </c>
      <c r="P48" s="81">
        <f t="shared" si="62"/>
        <v>0</v>
      </c>
      <c r="Q48" s="82">
        <f t="shared" si="62"/>
        <v>0</v>
      </c>
      <c r="R48" s="80">
        <v>2050773</v>
      </c>
      <c r="S48" s="81">
        <f t="shared" ref="S48:T48" si="63">S47</f>
        <v>0</v>
      </c>
      <c r="T48" s="82">
        <f t="shared" si="63"/>
        <v>0</v>
      </c>
      <c r="U48" s="80">
        <v>0</v>
      </c>
      <c r="V48" s="81">
        <f t="shared" ref="V48:BN48" si="64">V47</f>
        <v>0</v>
      </c>
      <c r="W48" s="82">
        <f t="shared" si="64"/>
        <v>0</v>
      </c>
      <c r="X48" s="81">
        <f t="shared" si="64"/>
        <v>0</v>
      </c>
      <c r="Y48" s="81">
        <f t="shared" si="64"/>
        <v>90000</v>
      </c>
      <c r="Z48" s="82">
        <f t="shared" si="64"/>
        <v>90000</v>
      </c>
      <c r="AA48" s="80">
        <f t="shared" si="64"/>
        <v>0</v>
      </c>
      <c r="AB48" s="81">
        <f t="shared" si="64"/>
        <v>600000</v>
      </c>
      <c r="AC48" s="82">
        <f t="shared" si="64"/>
        <v>600000</v>
      </c>
      <c r="AD48" s="80">
        <f t="shared" si="64"/>
        <v>0</v>
      </c>
      <c r="AE48" s="81">
        <f t="shared" si="64"/>
        <v>600000</v>
      </c>
      <c r="AF48" s="82">
        <f t="shared" si="64"/>
        <v>600000</v>
      </c>
      <c r="AG48" s="80">
        <f t="shared" si="64"/>
        <v>0</v>
      </c>
      <c r="AH48" s="81">
        <f t="shared" si="64"/>
        <v>0</v>
      </c>
      <c r="AI48" s="82">
        <f t="shared" si="64"/>
        <v>0</v>
      </c>
      <c r="AJ48" s="80">
        <f t="shared" si="64"/>
        <v>0</v>
      </c>
      <c r="AK48" s="81">
        <f t="shared" si="64"/>
        <v>0</v>
      </c>
      <c r="AL48" s="82">
        <f t="shared" si="64"/>
        <v>0</v>
      </c>
      <c r="AM48" s="122">
        <f t="shared" si="64"/>
        <v>0</v>
      </c>
      <c r="AN48" s="123">
        <f t="shared" si="64"/>
        <v>0</v>
      </c>
      <c r="AO48" s="121">
        <f t="shared" si="64"/>
        <v>0</v>
      </c>
      <c r="AP48" s="122">
        <f t="shared" si="64"/>
        <v>0</v>
      </c>
      <c r="AQ48" s="123">
        <f t="shared" si="64"/>
        <v>0</v>
      </c>
      <c r="AR48" s="121">
        <f t="shared" si="64"/>
        <v>0</v>
      </c>
      <c r="AS48" s="122">
        <f t="shared" si="64"/>
        <v>0</v>
      </c>
      <c r="AT48" s="123">
        <f t="shared" si="64"/>
        <v>0</v>
      </c>
      <c r="AU48" s="121">
        <f t="shared" si="64"/>
        <v>0</v>
      </c>
      <c r="AV48" s="122">
        <f t="shared" si="64"/>
        <v>0</v>
      </c>
      <c r="AW48" s="123">
        <f t="shared" si="64"/>
        <v>0</v>
      </c>
      <c r="AX48" s="121">
        <f t="shared" si="64"/>
        <v>0</v>
      </c>
      <c r="AY48" s="122">
        <f t="shared" si="64"/>
        <v>0</v>
      </c>
      <c r="AZ48" s="123">
        <f t="shared" si="64"/>
        <v>0</v>
      </c>
      <c r="BA48" s="121">
        <f t="shared" si="64"/>
        <v>0</v>
      </c>
      <c r="BB48" s="122">
        <f t="shared" si="64"/>
        <v>0</v>
      </c>
      <c r="BC48" s="123">
        <f t="shared" si="64"/>
        <v>0</v>
      </c>
      <c r="BD48" s="121">
        <f t="shared" si="64"/>
        <v>0</v>
      </c>
      <c r="BE48" s="80">
        <f t="shared" si="64"/>
        <v>0</v>
      </c>
      <c r="BF48" s="81">
        <f t="shared" si="64"/>
        <v>0</v>
      </c>
      <c r="BG48" s="82">
        <f t="shared" si="64"/>
        <v>0</v>
      </c>
      <c r="BH48" s="80">
        <f t="shared" si="64"/>
        <v>0</v>
      </c>
      <c r="BI48" s="81">
        <f t="shared" si="64"/>
        <v>1290000</v>
      </c>
      <c r="BJ48" s="82">
        <f t="shared" si="64"/>
        <v>1290000</v>
      </c>
      <c r="BK48" s="80">
        <f t="shared" si="64"/>
        <v>0</v>
      </c>
      <c r="BL48" s="81">
        <f t="shared" si="64"/>
        <v>0</v>
      </c>
      <c r="BM48" s="82">
        <f t="shared" si="64"/>
        <v>0</v>
      </c>
      <c r="BN48" s="83">
        <f t="shared" si="64"/>
        <v>1290000</v>
      </c>
      <c r="BO48" s="204">
        <f t="shared" ref="BO48" si="65">H48-BN48</f>
        <v>0</v>
      </c>
    </row>
    <row r="49" spans="1:66" s="18" customFormat="1" ht="50.1" customHeight="1" thickTop="1">
      <c r="A49" s="381">
        <v>12</v>
      </c>
      <c r="B49" s="334" t="s">
        <v>41</v>
      </c>
      <c r="C49" s="365" t="s">
        <v>42</v>
      </c>
      <c r="D49" s="303" t="s">
        <v>32</v>
      </c>
      <c r="E49" s="384" t="s">
        <v>34</v>
      </c>
      <c r="F49" s="209">
        <v>50774051</v>
      </c>
      <c r="G49" s="65">
        <v>0</v>
      </c>
      <c r="H49" s="146">
        <f>F49+G49</f>
        <v>50774051</v>
      </c>
      <c r="I49" s="147"/>
      <c r="J49" s="148"/>
      <c r="K49" s="35"/>
      <c r="L49" s="40"/>
      <c r="M49" s="41"/>
      <c r="N49" s="35">
        <f>L49+M49</f>
        <v>0</v>
      </c>
      <c r="O49" s="40"/>
      <c r="P49" s="41"/>
      <c r="Q49" s="149"/>
      <c r="R49" s="210"/>
      <c r="S49" s="88"/>
      <c r="T49" s="146">
        <f>R49+S49</f>
        <v>0</v>
      </c>
      <c r="U49" s="210"/>
      <c r="V49" s="65"/>
      <c r="W49" s="146">
        <f>U49+V49</f>
        <v>0</v>
      </c>
      <c r="X49" s="210">
        <v>27545138</v>
      </c>
      <c r="Y49" s="65">
        <v>0</v>
      </c>
      <c r="Z49" s="146">
        <f>X49+Y49</f>
        <v>27545138</v>
      </c>
      <c r="AA49" s="40">
        <v>0</v>
      </c>
      <c r="AB49" s="41">
        <v>0</v>
      </c>
      <c r="AC49" s="146">
        <f>AA49+AB49</f>
        <v>0</v>
      </c>
      <c r="AD49" s="40">
        <v>0</v>
      </c>
      <c r="AE49" s="41">
        <v>0</v>
      </c>
      <c r="AF49" s="146">
        <f>AD49+AE49</f>
        <v>0</v>
      </c>
      <c r="AG49" s="40">
        <v>0</v>
      </c>
      <c r="AH49" s="41">
        <v>0</v>
      </c>
      <c r="AI49" s="35">
        <v>0</v>
      </c>
      <c r="AJ49" s="40">
        <v>0</v>
      </c>
      <c r="AK49" s="41">
        <v>0</v>
      </c>
      <c r="AL49" s="35">
        <v>0</v>
      </c>
      <c r="AM49" s="147">
        <v>0</v>
      </c>
      <c r="AN49" s="41">
        <v>0</v>
      </c>
      <c r="AO49" s="35">
        <v>0</v>
      </c>
      <c r="AP49" s="40">
        <v>0</v>
      </c>
      <c r="AQ49" s="41">
        <v>0</v>
      </c>
      <c r="AR49" s="35">
        <v>0</v>
      </c>
      <c r="AS49" s="40">
        <v>0</v>
      </c>
      <c r="AT49" s="41">
        <v>0</v>
      </c>
      <c r="AU49" s="35">
        <v>0</v>
      </c>
      <c r="AV49" s="40">
        <v>0</v>
      </c>
      <c r="AW49" s="41">
        <v>0</v>
      </c>
      <c r="AX49" s="35">
        <v>0</v>
      </c>
      <c r="AY49" s="40">
        <v>0</v>
      </c>
      <c r="AZ49" s="41">
        <v>0</v>
      </c>
      <c r="BA49" s="35">
        <v>0</v>
      </c>
      <c r="BB49" s="40">
        <v>0</v>
      </c>
      <c r="BC49" s="41">
        <v>0</v>
      </c>
      <c r="BD49" s="35">
        <v>0</v>
      </c>
      <c r="BE49" s="40">
        <v>0</v>
      </c>
      <c r="BF49" s="41">
        <v>0</v>
      </c>
      <c r="BG49" s="149">
        <v>0</v>
      </c>
      <c r="BH49" s="33">
        <f>I49+L49+O49+R49+U49+X49+AA49+AD49+AG49+AJ49+AM49</f>
        <v>27545138</v>
      </c>
      <c r="BI49" s="36">
        <f t="shared" ref="BI49:BJ51" si="66">J49+M49+P49+S49+V49+Y49+AB49+AE49+AH49+AK49+AN49</f>
        <v>0</v>
      </c>
      <c r="BJ49" s="64">
        <f t="shared" si="66"/>
        <v>27545138</v>
      </c>
      <c r="BK49" s="33">
        <v>23228913</v>
      </c>
      <c r="BL49" s="65">
        <v>0</v>
      </c>
      <c r="BM49" s="64">
        <f>BL49+BK49</f>
        <v>23228913</v>
      </c>
      <c r="BN49" s="150">
        <f>BM49+BJ49</f>
        <v>50774051</v>
      </c>
    </row>
    <row r="50" spans="1:66" s="18" customFormat="1" ht="50.1" customHeight="1">
      <c r="A50" s="382"/>
      <c r="B50" s="335"/>
      <c r="C50" s="366"/>
      <c r="D50" s="95" t="s">
        <v>35</v>
      </c>
      <c r="E50" s="385"/>
      <c r="F50" s="211">
        <v>109559181</v>
      </c>
      <c r="G50" s="279">
        <v>254157</v>
      </c>
      <c r="H50" s="67">
        <f>F50+G50</f>
        <v>109813338</v>
      </c>
      <c r="I50" s="151"/>
      <c r="J50" s="49"/>
      <c r="K50" s="47"/>
      <c r="L50" s="45"/>
      <c r="M50" s="46"/>
      <c r="N50" s="47"/>
      <c r="O50" s="45"/>
      <c r="P50" s="46"/>
      <c r="Q50" s="53"/>
      <c r="R50" s="212"/>
      <c r="S50" s="46"/>
      <c r="T50" s="67">
        <f>R50+S50</f>
        <v>0</v>
      </c>
      <c r="U50" s="212"/>
      <c r="V50" s="48"/>
      <c r="W50" s="67">
        <f>U50+V50</f>
        <v>0</v>
      </c>
      <c r="X50" s="212">
        <v>91539537</v>
      </c>
      <c r="Y50" s="279">
        <v>254157</v>
      </c>
      <c r="Z50" s="67">
        <f>X50+Y50</f>
        <v>91793694</v>
      </c>
      <c r="AA50" s="45">
        <v>0</v>
      </c>
      <c r="AB50" s="46">
        <v>0</v>
      </c>
      <c r="AC50" s="67">
        <f>AA50+AB50</f>
        <v>0</v>
      </c>
      <c r="AD50" s="45">
        <v>0</v>
      </c>
      <c r="AE50" s="46">
        <v>0</v>
      </c>
      <c r="AF50" s="67">
        <f>AD50+AE50</f>
        <v>0</v>
      </c>
      <c r="AG50" s="45">
        <v>0</v>
      </c>
      <c r="AH50" s="46">
        <v>0</v>
      </c>
      <c r="AI50" s="47">
        <v>0</v>
      </c>
      <c r="AJ50" s="45">
        <v>0</v>
      </c>
      <c r="AK50" s="46">
        <v>0</v>
      </c>
      <c r="AL50" s="47">
        <v>0</v>
      </c>
      <c r="AM50" s="151">
        <v>0</v>
      </c>
      <c r="AN50" s="46">
        <v>0</v>
      </c>
      <c r="AO50" s="47">
        <v>0</v>
      </c>
      <c r="AP50" s="45">
        <v>0</v>
      </c>
      <c r="AQ50" s="46">
        <v>0</v>
      </c>
      <c r="AR50" s="47">
        <v>0</v>
      </c>
      <c r="AS50" s="45">
        <v>0</v>
      </c>
      <c r="AT50" s="46">
        <v>0</v>
      </c>
      <c r="AU50" s="47">
        <v>0</v>
      </c>
      <c r="AV50" s="45">
        <v>0</v>
      </c>
      <c r="AW50" s="46">
        <v>0</v>
      </c>
      <c r="AX50" s="47">
        <v>0</v>
      </c>
      <c r="AY50" s="45">
        <v>0</v>
      </c>
      <c r="AZ50" s="46">
        <v>0</v>
      </c>
      <c r="BA50" s="47">
        <v>0</v>
      </c>
      <c r="BB50" s="45">
        <v>0</v>
      </c>
      <c r="BC50" s="46">
        <v>0</v>
      </c>
      <c r="BD50" s="47">
        <v>0</v>
      </c>
      <c r="BE50" s="45">
        <v>0</v>
      </c>
      <c r="BF50" s="46">
        <v>0</v>
      </c>
      <c r="BG50" s="53">
        <v>0</v>
      </c>
      <c r="BH50" s="66">
        <f>I50+L50+O50+R50+U50+X50+AA50+AD50+AG50+AJ50+AM50</f>
        <v>91539537</v>
      </c>
      <c r="BI50" s="272">
        <f t="shared" si="66"/>
        <v>254157</v>
      </c>
      <c r="BJ50" s="69">
        <f t="shared" si="66"/>
        <v>91793694</v>
      </c>
      <c r="BK50" s="66">
        <v>18019644</v>
      </c>
      <c r="BL50" s="48">
        <v>0</v>
      </c>
      <c r="BM50" s="69">
        <f>BL50+BK50</f>
        <v>18019644</v>
      </c>
      <c r="BN50" s="153">
        <f>BM50+BJ50</f>
        <v>109813338</v>
      </c>
    </row>
    <row r="51" spans="1:66" s="18" customFormat="1" ht="50.1" customHeight="1">
      <c r="A51" s="382"/>
      <c r="B51" s="335"/>
      <c r="C51" s="366"/>
      <c r="D51" s="302" t="s">
        <v>43</v>
      </c>
      <c r="E51" s="385"/>
      <c r="F51" s="213">
        <v>7376993</v>
      </c>
      <c r="G51" s="76">
        <v>0</v>
      </c>
      <c r="H51" s="67">
        <f>F51+G51</f>
        <v>7376993</v>
      </c>
      <c r="I51" s="101"/>
      <c r="J51" s="90"/>
      <c r="K51" s="67"/>
      <c r="L51" s="71"/>
      <c r="M51" s="90"/>
      <c r="N51" s="67">
        <f>M51+L51</f>
        <v>0</v>
      </c>
      <c r="O51" s="71"/>
      <c r="P51" s="72"/>
      <c r="Q51" s="100"/>
      <c r="R51" s="214"/>
      <c r="S51" s="76"/>
      <c r="T51" s="67">
        <f>R51+S51</f>
        <v>0</v>
      </c>
      <c r="U51" s="214"/>
      <c r="V51" s="76"/>
      <c r="W51" s="67">
        <f>U51+V51</f>
        <v>0</v>
      </c>
      <c r="X51" s="214">
        <v>794250</v>
      </c>
      <c r="Y51" s="76">
        <v>0</v>
      </c>
      <c r="Z51" s="67">
        <f>X51+Y51</f>
        <v>794250</v>
      </c>
      <c r="AA51" s="71">
        <v>0</v>
      </c>
      <c r="AB51" s="76">
        <v>0</v>
      </c>
      <c r="AC51" s="67">
        <f>AA51+AB51</f>
        <v>0</v>
      </c>
      <c r="AD51" s="71">
        <v>0</v>
      </c>
      <c r="AE51" s="76">
        <v>0</v>
      </c>
      <c r="AF51" s="67">
        <f>AD51+AE51</f>
        <v>0</v>
      </c>
      <c r="AG51" s="71">
        <v>0</v>
      </c>
      <c r="AH51" s="76">
        <v>0</v>
      </c>
      <c r="AI51" s="67">
        <v>0</v>
      </c>
      <c r="AJ51" s="71">
        <v>0</v>
      </c>
      <c r="AK51" s="76">
        <v>0</v>
      </c>
      <c r="AL51" s="67">
        <v>0</v>
      </c>
      <c r="AM51" s="101">
        <v>0</v>
      </c>
      <c r="AN51" s="76">
        <v>0</v>
      </c>
      <c r="AO51" s="67">
        <v>0</v>
      </c>
      <c r="AP51" s="71">
        <v>0</v>
      </c>
      <c r="AQ51" s="76">
        <v>0</v>
      </c>
      <c r="AR51" s="67">
        <v>0</v>
      </c>
      <c r="AS51" s="71">
        <v>0</v>
      </c>
      <c r="AT51" s="76">
        <v>0</v>
      </c>
      <c r="AU51" s="67">
        <v>0</v>
      </c>
      <c r="AV51" s="71">
        <v>0</v>
      </c>
      <c r="AW51" s="76">
        <v>0</v>
      </c>
      <c r="AX51" s="67">
        <v>0</v>
      </c>
      <c r="AY51" s="71">
        <v>0</v>
      </c>
      <c r="AZ51" s="76">
        <v>0</v>
      </c>
      <c r="BA51" s="67">
        <v>0</v>
      </c>
      <c r="BB51" s="71">
        <v>0</v>
      </c>
      <c r="BC51" s="76">
        <v>0</v>
      </c>
      <c r="BD51" s="67">
        <v>0</v>
      </c>
      <c r="BE51" s="71">
        <v>0</v>
      </c>
      <c r="BF51" s="76">
        <v>0</v>
      </c>
      <c r="BG51" s="100">
        <v>0</v>
      </c>
      <c r="BH51" s="66">
        <f>I51+L51+O51+R51+U51+X51+AA51+AD51+AG51+AJ51+AM51</f>
        <v>794250</v>
      </c>
      <c r="BI51" s="70">
        <f t="shared" si="66"/>
        <v>0</v>
      </c>
      <c r="BJ51" s="69">
        <f t="shared" si="66"/>
        <v>794250</v>
      </c>
      <c r="BK51" s="74">
        <v>6582743</v>
      </c>
      <c r="BL51" s="76">
        <v>0</v>
      </c>
      <c r="BM51" s="75">
        <f>BL51+BK51</f>
        <v>6582743</v>
      </c>
      <c r="BN51" s="154">
        <f>BM51+BJ51</f>
        <v>7376993</v>
      </c>
    </row>
    <row r="52" spans="1:66" s="43" customFormat="1" ht="50.1" customHeight="1" thickBot="1">
      <c r="A52" s="383"/>
      <c r="B52" s="348"/>
      <c r="C52" s="367"/>
      <c r="D52" s="374" t="s">
        <v>19</v>
      </c>
      <c r="E52" s="375"/>
      <c r="F52" s="57">
        <f t="shared" ref="F52:BG52" si="67">F49+F51+F50</f>
        <v>167710225</v>
      </c>
      <c r="G52" s="58">
        <f t="shared" si="67"/>
        <v>254157</v>
      </c>
      <c r="H52" s="59">
        <f t="shared" si="67"/>
        <v>167964382</v>
      </c>
      <c r="I52" s="60">
        <f t="shared" si="67"/>
        <v>0</v>
      </c>
      <c r="J52" s="58">
        <f t="shared" si="67"/>
        <v>0</v>
      </c>
      <c r="K52" s="59">
        <f t="shared" si="67"/>
        <v>0</v>
      </c>
      <c r="L52" s="57">
        <f t="shared" si="67"/>
        <v>0</v>
      </c>
      <c r="M52" s="58">
        <f t="shared" si="67"/>
        <v>0</v>
      </c>
      <c r="N52" s="59">
        <f t="shared" si="67"/>
        <v>0</v>
      </c>
      <c r="O52" s="57">
        <f t="shared" si="67"/>
        <v>0</v>
      </c>
      <c r="P52" s="58">
        <f t="shared" si="67"/>
        <v>0</v>
      </c>
      <c r="Q52" s="61">
        <f t="shared" si="67"/>
        <v>0</v>
      </c>
      <c r="R52" s="60">
        <f t="shared" si="67"/>
        <v>0</v>
      </c>
      <c r="S52" s="58">
        <f t="shared" si="67"/>
        <v>0</v>
      </c>
      <c r="T52" s="59">
        <f t="shared" si="67"/>
        <v>0</v>
      </c>
      <c r="U52" s="60">
        <f t="shared" si="67"/>
        <v>0</v>
      </c>
      <c r="V52" s="58">
        <f t="shared" si="67"/>
        <v>0</v>
      </c>
      <c r="W52" s="59">
        <f t="shared" si="67"/>
        <v>0</v>
      </c>
      <c r="X52" s="60">
        <f t="shared" si="67"/>
        <v>119878925</v>
      </c>
      <c r="Y52" s="58">
        <f t="shared" si="67"/>
        <v>254157</v>
      </c>
      <c r="Z52" s="59">
        <f t="shared" si="67"/>
        <v>120133082</v>
      </c>
      <c r="AA52" s="57">
        <f t="shared" si="67"/>
        <v>0</v>
      </c>
      <c r="AB52" s="58">
        <f t="shared" si="67"/>
        <v>0</v>
      </c>
      <c r="AC52" s="59">
        <f t="shared" si="67"/>
        <v>0</v>
      </c>
      <c r="AD52" s="155">
        <f t="shared" si="67"/>
        <v>0</v>
      </c>
      <c r="AE52" s="156">
        <f t="shared" si="67"/>
        <v>0</v>
      </c>
      <c r="AF52" s="59">
        <f t="shared" si="67"/>
        <v>0</v>
      </c>
      <c r="AG52" s="57">
        <f t="shared" si="67"/>
        <v>0</v>
      </c>
      <c r="AH52" s="58">
        <f t="shared" si="67"/>
        <v>0</v>
      </c>
      <c r="AI52" s="59">
        <f t="shared" si="67"/>
        <v>0</v>
      </c>
      <c r="AJ52" s="57">
        <f t="shared" si="67"/>
        <v>0</v>
      </c>
      <c r="AK52" s="58">
        <f t="shared" si="67"/>
        <v>0</v>
      </c>
      <c r="AL52" s="59">
        <f t="shared" si="67"/>
        <v>0</v>
      </c>
      <c r="AM52" s="60">
        <f t="shared" si="67"/>
        <v>0</v>
      </c>
      <c r="AN52" s="58">
        <f t="shared" si="67"/>
        <v>0</v>
      </c>
      <c r="AO52" s="59">
        <f t="shared" si="67"/>
        <v>0</v>
      </c>
      <c r="AP52" s="57">
        <f t="shared" si="67"/>
        <v>0</v>
      </c>
      <c r="AQ52" s="58">
        <f t="shared" si="67"/>
        <v>0</v>
      </c>
      <c r="AR52" s="59">
        <f t="shared" si="67"/>
        <v>0</v>
      </c>
      <c r="AS52" s="57">
        <f t="shared" si="67"/>
        <v>0</v>
      </c>
      <c r="AT52" s="58">
        <f t="shared" si="67"/>
        <v>0</v>
      </c>
      <c r="AU52" s="59">
        <f t="shared" si="67"/>
        <v>0</v>
      </c>
      <c r="AV52" s="57">
        <f t="shared" si="67"/>
        <v>0</v>
      </c>
      <c r="AW52" s="58">
        <f t="shared" si="67"/>
        <v>0</v>
      </c>
      <c r="AX52" s="59">
        <f t="shared" si="67"/>
        <v>0</v>
      </c>
      <c r="AY52" s="57">
        <f t="shared" si="67"/>
        <v>0</v>
      </c>
      <c r="AZ52" s="58">
        <f t="shared" si="67"/>
        <v>0</v>
      </c>
      <c r="BA52" s="59">
        <f t="shared" si="67"/>
        <v>0</v>
      </c>
      <c r="BB52" s="57">
        <f t="shared" si="67"/>
        <v>0</v>
      </c>
      <c r="BC52" s="58">
        <f t="shared" si="67"/>
        <v>0</v>
      </c>
      <c r="BD52" s="59">
        <f t="shared" si="67"/>
        <v>0</v>
      </c>
      <c r="BE52" s="57">
        <f t="shared" si="67"/>
        <v>0</v>
      </c>
      <c r="BF52" s="58">
        <f t="shared" si="67"/>
        <v>0</v>
      </c>
      <c r="BG52" s="61">
        <f t="shared" si="67"/>
        <v>0</v>
      </c>
      <c r="BH52" s="57">
        <f t="shared" ref="BH52:BN52" si="68">BH49+BH50+BH51</f>
        <v>119878925</v>
      </c>
      <c r="BI52" s="58">
        <f t="shared" si="68"/>
        <v>254157</v>
      </c>
      <c r="BJ52" s="59">
        <f t="shared" si="68"/>
        <v>120133082</v>
      </c>
      <c r="BK52" s="57">
        <f t="shared" si="68"/>
        <v>47831300</v>
      </c>
      <c r="BL52" s="58">
        <f t="shared" si="68"/>
        <v>0</v>
      </c>
      <c r="BM52" s="59">
        <f t="shared" si="68"/>
        <v>47831300</v>
      </c>
      <c r="BN52" s="63">
        <f t="shared" si="68"/>
        <v>167964382</v>
      </c>
    </row>
    <row r="53" spans="1:66" s="43" customFormat="1" ht="42" customHeight="1" thickTop="1">
      <c r="A53" s="332">
        <v>13</v>
      </c>
      <c r="B53" s="362" t="s">
        <v>76</v>
      </c>
      <c r="C53" s="336" t="s">
        <v>77</v>
      </c>
      <c r="D53" s="354" t="s">
        <v>35</v>
      </c>
      <c r="E53" s="308" t="s">
        <v>33</v>
      </c>
      <c r="F53" s="33">
        <v>57636560</v>
      </c>
      <c r="G53" s="275">
        <v>-462696</v>
      </c>
      <c r="H53" s="35">
        <f>G53+F53</f>
        <v>57173864</v>
      </c>
      <c r="I53" s="33"/>
      <c r="J53" s="34"/>
      <c r="K53" s="35"/>
      <c r="L53" s="33"/>
      <c r="M53" s="34"/>
      <c r="N53" s="35"/>
      <c r="O53" s="33"/>
      <c r="P53" s="34"/>
      <c r="Q53" s="134"/>
      <c r="R53" s="33"/>
      <c r="S53" s="34"/>
      <c r="T53" s="135">
        <f>R53+S53</f>
        <v>0</v>
      </c>
      <c r="U53" s="33"/>
      <c r="V53" s="36"/>
      <c r="W53" s="135">
        <f>U53+V53</f>
        <v>0</v>
      </c>
      <c r="X53" s="33">
        <v>8843172</v>
      </c>
      <c r="Y53" s="275">
        <v>-462696</v>
      </c>
      <c r="Z53" s="135">
        <f>X53+Y53</f>
        <v>8380476</v>
      </c>
      <c r="AA53" s="33">
        <v>0</v>
      </c>
      <c r="AB53" s="34">
        <v>0</v>
      </c>
      <c r="AC53" s="135">
        <v>0</v>
      </c>
      <c r="AD53" s="33">
        <v>0</v>
      </c>
      <c r="AE53" s="34">
        <v>0</v>
      </c>
      <c r="AF53" s="135">
        <v>0</v>
      </c>
      <c r="AG53" s="33">
        <v>0</v>
      </c>
      <c r="AH53" s="34">
        <v>0</v>
      </c>
      <c r="AI53" s="135">
        <v>0</v>
      </c>
      <c r="AJ53" s="33">
        <v>0</v>
      </c>
      <c r="AK53" s="34">
        <v>0</v>
      </c>
      <c r="AL53" s="135">
        <v>0</v>
      </c>
      <c r="AM53" s="37">
        <v>0</v>
      </c>
      <c r="AN53" s="34">
        <v>0</v>
      </c>
      <c r="AO53" s="135">
        <v>0</v>
      </c>
      <c r="AP53" s="33">
        <v>0</v>
      </c>
      <c r="AQ53" s="34">
        <v>0</v>
      </c>
      <c r="AR53" s="135">
        <v>0</v>
      </c>
      <c r="AS53" s="33">
        <v>0</v>
      </c>
      <c r="AT53" s="34">
        <v>0</v>
      </c>
      <c r="AU53" s="135">
        <v>0</v>
      </c>
      <c r="AV53" s="33">
        <v>0</v>
      </c>
      <c r="AW53" s="34">
        <v>0</v>
      </c>
      <c r="AX53" s="135">
        <v>0</v>
      </c>
      <c r="AY53" s="33">
        <v>0</v>
      </c>
      <c r="AZ53" s="34">
        <v>0</v>
      </c>
      <c r="BA53" s="135">
        <v>0</v>
      </c>
      <c r="BB53" s="33">
        <v>0</v>
      </c>
      <c r="BC53" s="34">
        <v>0</v>
      </c>
      <c r="BD53" s="135">
        <v>0</v>
      </c>
      <c r="BE53" s="33">
        <v>0</v>
      </c>
      <c r="BF53" s="34">
        <v>0</v>
      </c>
      <c r="BG53" s="135">
        <v>0</v>
      </c>
      <c r="BH53" s="40">
        <f>L53+O53+R53+U53+X53+AA53+AD53+AG53+AJ53+AM53</f>
        <v>8843172</v>
      </c>
      <c r="BI53" s="276">
        <f>M53+P53+S53+V53+Y53+AB53+AE53+AH53+AK53+AN53</f>
        <v>-462696</v>
      </c>
      <c r="BJ53" s="35">
        <f t="shared" ref="BH53:BJ54" si="69">N53+Q53+T53+W53+Z53+AC53+AF53+AI53+AL53+AO53</f>
        <v>8380476</v>
      </c>
      <c r="BK53" s="33">
        <v>48793388</v>
      </c>
      <c r="BL53" s="36">
        <v>0</v>
      </c>
      <c r="BM53" s="35">
        <f>BL53+BK53</f>
        <v>48793388</v>
      </c>
      <c r="BN53" s="42">
        <f>BM53+BJ53</f>
        <v>57173864</v>
      </c>
    </row>
    <row r="54" spans="1:66" s="43" customFormat="1" ht="42" customHeight="1">
      <c r="A54" s="333"/>
      <c r="B54" s="363"/>
      <c r="C54" s="337"/>
      <c r="D54" s="355"/>
      <c r="E54" s="309" t="s">
        <v>34</v>
      </c>
      <c r="F54" s="66">
        <v>4656610</v>
      </c>
      <c r="G54" s="272">
        <v>-136523</v>
      </c>
      <c r="H54" s="67">
        <f>G54+F54</f>
        <v>4520087</v>
      </c>
      <c r="I54" s="66"/>
      <c r="J54" s="70"/>
      <c r="K54" s="67"/>
      <c r="L54" s="66"/>
      <c r="M54" s="70"/>
      <c r="N54" s="67"/>
      <c r="O54" s="66"/>
      <c r="P54" s="70"/>
      <c r="Q54" s="136"/>
      <c r="R54" s="66"/>
      <c r="S54" s="70"/>
      <c r="T54" s="136">
        <f>R54+S54</f>
        <v>0</v>
      </c>
      <c r="U54" s="66"/>
      <c r="V54" s="68"/>
      <c r="W54" s="136">
        <f>U54+V54</f>
        <v>0</v>
      </c>
      <c r="X54" s="66">
        <v>2727641</v>
      </c>
      <c r="Y54" s="272">
        <v>-136523</v>
      </c>
      <c r="Z54" s="136">
        <f>X54+Y54</f>
        <v>2591118</v>
      </c>
      <c r="AA54" s="66">
        <v>0</v>
      </c>
      <c r="AB54" s="70">
        <v>0</v>
      </c>
      <c r="AC54" s="136">
        <v>0</v>
      </c>
      <c r="AD54" s="66">
        <v>0</v>
      </c>
      <c r="AE54" s="70">
        <v>0</v>
      </c>
      <c r="AF54" s="136">
        <v>0</v>
      </c>
      <c r="AG54" s="66">
        <v>0</v>
      </c>
      <c r="AH54" s="70">
        <v>0</v>
      </c>
      <c r="AI54" s="136">
        <v>0</v>
      </c>
      <c r="AJ54" s="66">
        <v>0</v>
      </c>
      <c r="AK54" s="70">
        <v>0</v>
      </c>
      <c r="AL54" s="136">
        <v>0</v>
      </c>
      <c r="AM54" s="152">
        <v>0</v>
      </c>
      <c r="AN54" s="70">
        <v>0</v>
      </c>
      <c r="AO54" s="136">
        <v>0</v>
      </c>
      <c r="AP54" s="66">
        <v>0</v>
      </c>
      <c r="AQ54" s="70">
        <v>0</v>
      </c>
      <c r="AR54" s="136">
        <v>0</v>
      </c>
      <c r="AS54" s="66">
        <v>0</v>
      </c>
      <c r="AT54" s="70">
        <v>0</v>
      </c>
      <c r="AU54" s="136">
        <v>0</v>
      </c>
      <c r="AV54" s="66">
        <v>0</v>
      </c>
      <c r="AW54" s="70">
        <v>0</v>
      </c>
      <c r="AX54" s="136">
        <v>0</v>
      </c>
      <c r="AY54" s="66">
        <v>0</v>
      </c>
      <c r="AZ54" s="70">
        <v>0</v>
      </c>
      <c r="BA54" s="136">
        <v>0</v>
      </c>
      <c r="BB54" s="66">
        <v>0</v>
      </c>
      <c r="BC54" s="70">
        <v>0</v>
      </c>
      <c r="BD54" s="136">
        <v>0</v>
      </c>
      <c r="BE54" s="66">
        <v>0</v>
      </c>
      <c r="BF54" s="70">
        <v>0</v>
      </c>
      <c r="BG54" s="136">
        <v>0</v>
      </c>
      <c r="BH54" s="71">
        <f t="shared" si="69"/>
        <v>2727641</v>
      </c>
      <c r="BI54" s="274">
        <f t="shared" si="69"/>
        <v>-136523</v>
      </c>
      <c r="BJ54" s="67">
        <f t="shared" si="69"/>
        <v>2591118</v>
      </c>
      <c r="BK54" s="66">
        <v>1928969</v>
      </c>
      <c r="BL54" s="68">
        <v>0</v>
      </c>
      <c r="BM54" s="67">
        <f>BL54+BK54</f>
        <v>1928969</v>
      </c>
      <c r="BN54" s="73">
        <f>BM54+BJ54</f>
        <v>4520087</v>
      </c>
    </row>
    <row r="55" spans="1:66" s="141" customFormat="1" ht="42" customHeight="1">
      <c r="A55" s="333"/>
      <c r="B55" s="363"/>
      <c r="C55" s="337"/>
      <c r="D55" s="356" t="s">
        <v>19</v>
      </c>
      <c r="E55" s="357"/>
      <c r="F55" s="137">
        <f>F54+F53</f>
        <v>62293170</v>
      </c>
      <c r="G55" s="138">
        <f>G54+G53</f>
        <v>-599219</v>
      </c>
      <c r="H55" s="117">
        <f>H54+H53</f>
        <v>61693951</v>
      </c>
      <c r="I55" s="137"/>
      <c r="J55" s="138"/>
      <c r="K55" s="117"/>
      <c r="L55" s="137"/>
      <c r="M55" s="138"/>
      <c r="N55" s="117"/>
      <c r="O55" s="137"/>
      <c r="P55" s="138"/>
      <c r="Q55" s="139"/>
      <c r="R55" s="137">
        <f t="shared" ref="R55:BN55" si="70">R54+R53</f>
        <v>0</v>
      </c>
      <c r="S55" s="138">
        <f t="shared" si="70"/>
        <v>0</v>
      </c>
      <c r="T55" s="139">
        <f t="shared" si="70"/>
        <v>0</v>
      </c>
      <c r="U55" s="137">
        <f t="shared" si="70"/>
        <v>0</v>
      </c>
      <c r="V55" s="138">
        <f t="shared" si="70"/>
        <v>0</v>
      </c>
      <c r="W55" s="139">
        <f t="shared" si="70"/>
        <v>0</v>
      </c>
      <c r="X55" s="137">
        <f t="shared" si="70"/>
        <v>11570813</v>
      </c>
      <c r="Y55" s="138">
        <f t="shared" si="70"/>
        <v>-599219</v>
      </c>
      <c r="Z55" s="139">
        <f t="shared" si="70"/>
        <v>10971594</v>
      </c>
      <c r="AA55" s="137">
        <f t="shared" si="70"/>
        <v>0</v>
      </c>
      <c r="AB55" s="138">
        <f t="shared" si="70"/>
        <v>0</v>
      </c>
      <c r="AC55" s="139">
        <f t="shared" si="70"/>
        <v>0</v>
      </c>
      <c r="AD55" s="137">
        <f t="shared" si="70"/>
        <v>0</v>
      </c>
      <c r="AE55" s="138">
        <f t="shared" si="70"/>
        <v>0</v>
      </c>
      <c r="AF55" s="139">
        <f t="shared" si="70"/>
        <v>0</v>
      </c>
      <c r="AG55" s="137">
        <f t="shared" si="70"/>
        <v>0</v>
      </c>
      <c r="AH55" s="138">
        <f t="shared" si="70"/>
        <v>0</v>
      </c>
      <c r="AI55" s="139">
        <f t="shared" si="70"/>
        <v>0</v>
      </c>
      <c r="AJ55" s="137">
        <f t="shared" si="70"/>
        <v>0</v>
      </c>
      <c r="AK55" s="138">
        <f t="shared" si="70"/>
        <v>0</v>
      </c>
      <c r="AL55" s="139">
        <f t="shared" si="70"/>
        <v>0</v>
      </c>
      <c r="AM55" s="215">
        <f t="shared" si="70"/>
        <v>0</v>
      </c>
      <c r="AN55" s="138">
        <f t="shared" si="70"/>
        <v>0</v>
      </c>
      <c r="AO55" s="139">
        <f t="shared" si="70"/>
        <v>0</v>
      </c>
      <c r="AP55" s="137">
        <f t="shared" si="70"/>
        <v>0</v>
      </c>
      <c r="AQ55" s="138">
        <f t="shared" si="70"/>
        <v>0</v>
      </c>
      <c r="AR55" s="139">
        <f t="shared" si="70"/>
        <v>0</v>
      </c>
      <c r="AS55" s="137">
        <f t="shared" si="70"/>
        <v>0</v>
      </c>
      <c r="AT55" s="138">
        <f t="shared" si="70"/>
        <v>0</v>
      </c>
      <c r="AU55" s="139">
        <f t="shared" si="70"/>
        <v>0</v>
      </c>
      <c r="AV55" s="137">
        <f t="shared" si="70"/>
        <v>0</v>
      </c>
      <c r="AW55" s="138">
        <f t="shared" si="70"/>
        <v>0</v>
      </c>
      <c r="AX55" s="139">
        <f t="shared" si="70"/>
        <v>0</v>
      </c>
      <c r="AY55" s="137">
        <f t="shared" si="70"/>
        <v>0</v>
      </c>
      <c r="AZ55" s="138">
        <f t="shared" si="70"/>
        <v>0</v>
      </c>
      <c r="BA55" s="139">
        <f t="shared" si="70"/>
        <v>0</v>
      </c>
      <c r="BB55" s="137">
        <f t="shared" si="70"/>
        <v>0</v>
      </c>
      <c r="BC55" s="138">
        <f t="shared" si="70"/>
        <v>0</v>
      </c>
      <c r="BD55" s="139">
        <f t="shared" si="70"/>
        <v>0</v>
      </c>
      <c r="BE55" s="137">
        <f t="shared" si="70"/>
        <v>0</v>
      </c>
      <c r="BF55" s="138">
        <f t="shared" si="70"/>
        <v>0</v>
      </c>
      <c r="BG55" s="139">
        <f t="shared" si="70"/>
        <v>0</v>
      </c>
      <c r="BH55" s="115">
        <f t="shared" si="70"/>
        <v>11570813</v>
      </c>
      <c r="BI55" s="116">
        <f t="shared" si="70"/>
        <v>-599219</v>
      </c>
      <c r="BJ55" s="117">
        <f t="shared" si="70"/>
        <v>10971594</v>
      </c>
      <c r="BK55" s="137">
        <f t="shared" si="70"/>
        <v>50722357</v>
      </c>
      <c r="BL55" s="138">
        <f t="shared" si="70"/>
        <v>0</v>
      </c>
      <c r="BM55" s="117">
        <f t="shared" si="70"/>
        <v>50722357</v>
      </c>
      <c r="BN55" s="140">
        <f t="shared" si="70"/>
        <v>61693951</v>
      </c>
    </row>
    <row r="56" spans="1:66" s="43" customFormat="1" ht="42" customHeight="1">
      <c r="A56" s="333"/>
      <c r="B56" s="363"/>
      <c r="C56" s="337"/>
      <c r="D56" s="355" t="s">
        <v>36</v>
      </c>
      <c r="E56" s="309" t="s">
        <v>33</v>
      </c>
      <c r="F56" s="66">
        <v>326607175</v>
      </c>
      <c r="G56" s="70">
        <v>-2621946</v>
      </c>
      <c r="H56" s="67">
        <f>G56+F56</f>
        <v>323985229</v>
      </c>
      <c r="I56" s="66"/>
      <c r="J56" s="70"/>
      <c r="K56" s="67"/>
      <c r="L56" s="66"/>
      <c r="M56" s="70"/>
      <c r="N56" s="67"/>
      <c r="O56" s="66"/>
      <c r="P56" s="70"/>
      <c r="Q56" s="142"/>
      <c r="R56" s="66"/>
      <c r="S56" s="70"/>
      <c r="T56" s="136">
        <f>R56+S56</f>
        <v>0</v>
      </c>
      <c r="U56" s="66"/>
      <c r="V56" s="70"/>
      <c r="W56" s="136">
        <f>U56+V56</f>
        <v>0</v>
      </c>
      <c r="X56" s="66">
        <v>50111312</v>
      </c>
      <c r="Y56" s="70">
        <v>-2621946</v>
      </c>
      <c r="Z56" s="136">
        <f>X56+Y56</f>
        <v>47489366</v>
      </c>
      <c r="AA56" s="66">
        <v>0</v>
      </c>
      <c r="AB56" s="70">
        <v>0</v>
      </c>
      <c r="AC56" s="136">
        <v>0</v>
      </c>
      <c r="AD56" s="66">
        <v>0</v>
      </c>
      <c r="AE56" s="70">
        <v>0</v>
      </c>
      <c r="AF56" s="136">
        <v>0</v>
      </c>
      <c r="AG56" s="66">
        <v>0</v>
      </c>
      <c r="AH56" s="70">
        <v>0</v>
      </c>
      <c r="AI56" s="136">
        <v>0</v>
      </c>
      <c r="AJ56" s="66">
        <v>0</v>
      </c>
      <c r="AK56" s="70">
        <v>0</v>
      </c>
      <c r="AL56" s="136">
        <v>0</v>
      </c>
      <c r="AM56" s="152">
        <v>0</v>
      </c>
      <c r="AN56" s="70">
        <v>0</v>
      </c>
      <c r="AO56" s="136">
        <v>0</v>
      </c>
      <c r="AP56" s="66">
        <v>0</v>
      </c>
      <c r="AQ56" s="70">
        <v>0</v>
      </c>
      <c r="AR56" s="136">
        <v>0</v>
      </c>
      <c r="AS56" s="66">
        <v>0</v>
      </c>
      <c r="AT56" s="70">
        <v>0</v>
      </c>
      <c r="AU56" s="136">
        <v>0</v>
      </c>
      <c r="AV56" s="66">
        <v>0</v>
      </c>
      <c r="AW56" s="70">
        <v>0</v>
      </c>
      <c r="AX56" s="136">
        <v>0</v>
      </c>
      <c r="AY56" s="66">
        <v>0</v>
      </c>
      <c r="AZ56" s="70">
        <v>0</v>
      </c>
      <c r="BA56" s="136">
        <v>0</v>
      </c>
      <c r="BB56" s="66">
        <v>0</v>
      </c>
      <c r="BC56" s="70">
        <v>0</v>
      </c>
      <c r="BD56" s="136">
        <v>0</v>
      </c>
      <c r="BE56" s="66">
        <v>0</v>
      </c>
      <c r="BF56" s="70">
        <v>0</v>
      </c>
      <c r="BG56" s="136">
        <v>0</v>
      </c>
      <c r="BH56" s="71">
        <f t="shared" ref="BH56:BJ57" si="71">L56+O56+R56+U56+X56+AA56+AD56+AG56+AJ56+AM56</f>
        <v>50111312</v>
      </c>
      <c r="BI56" s="90">
        <f t="shared" si="71"/>
        <v>-2621946</v>
      </c>
      <c r="BJ56" s="67">
        <f t="shared" si="71"/>
        <v>47489366</v>
      </c>
      <c r="BK56" s="66">
        <v>276495863</v>
      </c>
      <c r="BL56" s="70">
        <v>0</v>
      </c>
      <c r="BM56" s="67">
        <f>BL56+BK56</f>
        <v>276495863</v>
      </c>
      <c r="BN56" s="73">
        <f>BM56+BJ56</f>
        <v>323985229</v>
      </c>
    </row>
    <row r="57" spans="1:66" s="43" customFormat="1" ht="42" customHeight="1">
      <c r="A57" s="333"/>
      <c r="B57" s="363"/>
      <c r="C57" s="337"/>
      <c r="D57" s="355"/>
      <c r="E57" s="309" t="s">
        <v>34</v>
      </c>
      <c r="F57" s="66">
        <v>26387448</v>
      </c>
      <c r="G57" s="70">
        <v>-773629</v>
      </c>
      <c r="H57" s="67">
        <f>G57+F57</f>
        <v>25613819</v>
      </c>
      <c r="I57" s="66"/>
      <c r="J57" s="70"/>
      <c r="K57" s="67"/>
      <c r="L57" s="66"/>
      <c r="M57" s="70"/>
      <c r="N57" s="67"/>
      <c r="O57" s="66"/>
      <c r="P57" s="70"/>
      <c r="Q57" s="136"/>
      <c r="R57" s="66"/>
      <c r="S57" s="70"/>
      <c r="T57" s="136">
        <f>R57+S57</f>
        <v>0</v>
      </c>
      <c r="U57" s="66"/>
      <c r="V57" s="70"/>
      <c r="W57" s="136">
        <f>U57+V57</f>
        <v>0</v>
      </c>
      <c r="X57" s="66">
        <v>15456631</v>
      </c>
      <c r="Y57" s="70">
        <v>-773629</v>
      </c>
      <c r="Z57" s="136">
        <f>X57+Y57</f>
        <v>14683002</v>
      </c>
      <c r="AA57" s="66">
        <v>0</v>
      </c>
      <c r="AB57" s="70">
        <v>0</v>
      </c>
      <c r="AC57" s="136">
        <v>0</v>
      </c>
      <c r="AD57" s="66">
        <v>0</v>
      </c>
      <c r="AE57" s="70">
        <v>0</v>
      </c>
      <c r="AF57" s="136">
        <v>0</v>
      </c>
      <c r="AG57" s="66">
        <v>0</v>
      </c>
      <c r="AH57" s="70">
        <v>0</v>
      </c>
      <c r="AI57" s="136">
        <v>0</v>
      </c>
      <c r="AJ57" s="66">
        <v>0</v>
      </c>
      <c r="AK57" s="70">
        <v>0</v>
      </c>
      <c r="AL57" s="136">
        <v>0</v>
      </c>
      <c r="AM57" s="152">
        <v>0</v>
      </c>
      <c r="AN57" s="70">
        <v>0</v>
      </c>
      <c r="AO57" s="136">
        <v>0</v>
      </c>
      <c r="AP57" s="66">
        <v>0</v>
      </c>
      <c r="AQ57" s="70">
        <v>0</v>
      </c>
      <c r="AR57" s="136">
        <v>0</v>
      </c>
      <c r="AS57" s="66">
        <v>0</v>
      </c>
      <c r="AT57" s="70">
        <v>0</v>
      </c>
      <c r="AU57" s="136">
        <v>0</v>
      </c>
      <c r="AV57" s="66">
        <v>0</v>
      </c>
      <c r="AW57" s="70">
        <v>0</v>
      </c>
      <c r="AX57" s="136">
        <v>0</v>
      </c>
      <c r="AY57" s="66">
        <v>0</v>
      </c>
      <c r="AZ57" s="70">
        <v>0</v>
      </c>
      <c r="BA57" s="136">
        <v>0</v>
      </c>
      <c r="BB57" s="66">
        <v>0</v>
      </c>
      <c r="BC57" s="70">
        <v>0</v>
      </c>
      <c r="BD57" s="136">
        <v>0</v>
      </c>
      <c r="BE57" s="66">
        <v>0</v>
      </c>
      <c r="BF57" s="70">
        <v>0</v>
      </c>
      <c r="BG57" s="136">
        <v>0</v>
      </c>
      <c r="BH57" s="71">
        <f t="shared" si="71"/>
        <v>15456631</v>
      </c>
      <c r="BI57" s="90">
        <f t="shared" si="71"/>
        <v>-773629</v>
      </c>
      <c r="BJ57" s="67">
        <f t="shared" si="71"/>
        <v>14683002</v>
      </c>
      <c r="BK57" s="66">
        <v>10930817</v>
      </c>
      <c r="BL57" s="70">
        <v>0</v>
      </c>
      <c r="BM57" s="67">
        <f>BL57+BK57</f>
        <v>10930817</v>
      </c>
      <c r="BN57" s="73">
        <f>BM57+BJ57</f>
        <v>25613819</v>
      </c>
    </row>
    <row r="58" spans="1:66" s="141" customFormat="1" ht="42" customHeight="1">
      <c r="A58" s="333"/>
      <c r="B58" s="363"/>
      <c r="C58" s="337"/>
      <c r="D58" s="358" t="s">
        <v>19</v>
      </c>
      <c r="E58" s="359"/>
      <c r="F58" s="111">
        <f>F57+F56</f>
        <v>352994623</v>
      </c>
      <c r="G58" s="112">
        <f>G57+G56</f>
        <v>-3395575</v>
      </c>
      <c r="H58" s="105">
        <f>H57+H56</f>
        <v>349599048</v>
      </c>
      <c r="I58" s="111"/>
      <c r="J58" s="138"/>
      <c r="K58" s="105"/>
      <c r="L58" s="111"/>
      <c r="M58" s="138"/>
      <c r="N58" s="105"/>
      <c r="O58" s="111"/>
      <c r="P58" s="112"/>
      <c r="Q58" s="113"/>
      <c r="R58" s="111">
        <f t="shared" ref="R58:BN58" si="72">R57+R56</f>
        <v>0</v>
      </c>
      <c r="S58" s="112">
        <f t="shared" si="72"/>
        <v>0</v>
      </c>
      <c r="T58" s="113">
        <f t="shared" si="72"/>
        <v>0</v>
      </c>
      <c r="U58" s="111">
        <f t="shared" si="72"/>
        <v>0</v>
      </c>
      <c r="V58" s="112">
        <f t="shared" si="72"/>
        <v>0</v>
      </c>
      <c r="W58" s="113">
        <f t="shared" si="72"/>
        <v>0</v>
      </c>
      <c r="X58" s="111">
        <f t="shared" si="72"/>
        <v>65567943</v>
      </c>
      <c r="Y58" s="112">
        <f t="shared" si="72"/>
        <v>-3395575</v>
      </c>
      <c r="Z58" s="113">
        <f t="shared" si="72"/>
        <v>62172368</v>
      </c>
      <c r="AA58" s="111">
        <f t="shared" si="72"/>
        <v>0</v>
      </c>
      <c r="AB58" s="112">
        <f t="shared" si="72"/>
        <v>0</v>
      </c>
      <c r="AC58" s="113">
        <f t="shared" si="72"/>
        <v>0</v>
      </c>
      <c r="AD58" s="111">
        <f t="shared" si="72"/>
        <v>0</v>
      </c>
      <c r="AE58" s="112">
        <f t="shared" si="72"/>
        <v>0</v>
      </c>
      <c r="AF58" s="113">
        <f t="shared" si="72"/>
        <v>0</v>
      </c>
      <c r="AG58" s="111">
        <f t="shared" si="72"/>
        <v>0</v>
      </c>
      <c r="AH58" s="112">
        <f t="shared" si="72"/>
        <v>0</v>
      </c>
      <c r="AI58" s="113">
        <f t="shared" si="72"/>
        <v>0</v>
      </c>
      <c r="AJ58" s="111">
        <f t="shared" si="72"/>
        <v>0</v>
      </c>
      <c r="AK58" s="112">
        <f t="shared" si="72"/>
        <v>0</v>
      </c>
      <c r="AL58" s="113">
        <f t="shared" si="72"/>
        <v>0</v>
      </c>
      <c r="AM58" s="216">
        <f t="shared" si="72"/>
        <v>0</v>
      </c>
      <c r="AN58" s="112">
        <f t="shared" si="72"/>
        <v>0</v>
      </c>
      <c r="AO58" s="113">
        <f t="shared" si="72"/>
        <v>0</v>
      </c>
      <c r="AP58" s="111">
        <f t="shared" si="72"/>
        <v>0</v>
      </c>
      <c r="AQ58" s="112">
        <f t="shared" si="72"/>
        <v>0</v>
      </c>
      <c r="AR58" s="113">
        <f t="shared" si="72"/>
        <v>0</v>
      </c>
      <c r="AS58" s="111">
        <f t="shared" si="72"/>
        <v>0</v>
      </c>
      <c r="AT58" s="112">
        <f t="shared" si="72"/>
        <v>0</v>
      </c>
      <c r="AU58" s="113">
        <f t="shared" si="72"/>
        <v>0</v>
      </c>
      <c r="AV58" s="111">
        <f t="shared" si="72"/>
        <v>0</v>
      </c>
      <c r="AW58" s="112">
        <f t="shared" si="72"/>
        <v>0</v>
      </c>
      <c r="AX58" s="113">
        <f t="shared" si="72"/>
        <v>0</v>
      </c>
      <c r="AY58" s="111">
        <f t="shared" si="72"/>
        <v>0</v>
      </c>
      <c r="AZ58" s="112">
        <f t="shared" si="72"/>
        <v>0</v>
      </c>
      <c r="BA58" s="113">
        <f t="shared" si="72"/>
        <v>0</v>
      </c>
      <c r="BB58" s="111">
        <f t="shared" si="72"/>
        <v>0</v>
      </c>
      <c r="BC58" s="112">
        <f t="shared" si="72"/>
        <v>0</v>
      </c>
      <c r="BD58" s="113">
        <f t="shared" si="72"/>
        <v>0</v>
      </c>
      <c r="BE58" s="111">
        <f t="shared" si="72"/>
        <v>0</v>
      </c>
      <c r="BF58" s="112">
        <f t="shared" si="72"/>
        <v>0</v>
      </c>
      <c r="BG58" s="113">
        <f t="shared" si="72"/>
        <v>0</v>
      </c>
      <c r="BH58" s="103">
        <f t="shared" si="72"/>
        <v>65567943</v>
      </c>
      <c r="BI58" s="104">
        <f t="shared" si="72"/>
        <v>-3395575</v>
      </c>
      <c r="BJ58" s="105">
        <f t="shared" si="72"/>
        <v>62172368</v>
      </c>
      <c r="BK58" s="111">
        <f t="shared" si="72"/>
        <v>287426680</v>
      </c>
      <c r="BL58" s="112">
        <f t="shared" si="72"/>
        <v>0</v>
      </c>
      <c r="BM58" s="105">
        <f t="shared" si="72"/>
        <v>287426680</v>
      </c>
      <c r="BN58" s="143">
        <f t="shared" si="72"/>
        <v>349599048</v>
      </c>
    </row>
    <row r="59" spans="1:66" s="43" customFormat="1" ht="42" customHeight="1">
      <c r="A59" s="333"/>
      <c r="B59" s="363"/>
      <c r="C59" s="337"/>
      <c r="D59" s="360" t="s">
        <v>33</v>
      </c>
      <c r="E59" s="361"/>
      <c r="F59" s="66">
        <f t="shared" ref="F59:BN60" si="73">F53+F56</f>
        <v>384243735</v>
      </c>
      <c r="G59" s="70">
        <f t="shared" si="73"/>
        <v>-3084642</v>
      </c>
      <c r="H59" s="67">
        <f t="shared" si="73"/>
        <v>381159093</v>
      </c>
      <c r="I59" s="66">
        <f t="shared" si="73"/>
        <v>0</v>
      </c>
      <c r="J59" s="70">
        <f t="shared" si="73"/>
        <v>0</v>
      </c>
      <c r="K59" s="67">
        <f t="shared" si="73"/>
        <v>0</v>
      </c>
      <c r="L59" s="66">
        <f t="shared" si="73"/>
        <v>0</v>
      </c>
      <c r="M59" s="70">
        <f t="shared" si="73"/>
        <v>0</v>
      </c>
      <c r="N59" s="67">
        <f t="shared" si="73"/>
        <v>0</v>
      </c>
      <c r="O59" s="66">
        <f t="shared" si="73"/>
        <v>0</v>
      </c>
      <c r="P59" s="70">
        <f t="shared" si="73"/>
        <v>0</v>
      </c>
      <c r="Q59" s="136">
        <f t="shared" si="73"/>
        <v>0</v>
      </c>
      <c r="R59" s="66">
        <f t="shared" si="73"/>
        <v>0</v>
      </c>
      <c r="S59" s="70">
        <f t="shared" si="73"/>
        <v>0</v>
      </c>
      <c r="T59" s="136">
        <f t="shared" si="73"/>
        <v>0</v>
      </c>
      <c r="U59" s="66">
        <f t="shared" si="73"/>
        <v>0</v>
      </c>
      <c r="V59" s="70">
        <f t="shared" si="73"/>
        <v>0</v>
      </c>
      <c r="W59" s="136">
        <f t="shared" si="73"/>
        <v>0</v>
      </c>
      <c r="X59" s="66">
        <f t="shared" si="73"/>
        <v>58954484</v>
      </c>
      <c r="Y59" s="70">
        <f t="shared" si="73"/>
        <v>-3084642</v>
      </c>
      <c r="Z59" s="136">
        <f t="shared" si="73"/>
        <v>55869842</v>
      </c>
      <c r="AA59" s="66">
        <f>AA53+AA56</f>
        <v>0</v>
      </c>
      <c r="AB59" s="70">
        <f t="shared" si="73"/>
        <v>0</v>
      </c>
      <c r="AC59" s="136">
        <f t="shared" si="73"/>
        <v>0</v>
      </c>
      <c r="AD59" s="66">
        <f t="shared" si="73"/>
        <v>0</v>
      </c>
      <c r="AE59" s="70">
        <f t="shared" si="73"/>
        <v>0</v>
      </c>
      <c r="AF59" s="136">
        <f t="shared" si="73"/>
        <v>0</v>
      </c>
      <c r="AG59" s="66">
        <f t="shared" si="73"/>
        <v>0</v>
      </c>
      <c r="AH59" s="70">
        <f t="shared" si="73"/>
        <v>0</v>
      </c>
      <c r="AI59" s="136">
        <f t="shared" si="73"/>
        <v>0</v>
      </c>
      <c r="AJ59" s="66">
        <f t="shared" si="73"/>
        <v>0</v>
      </c>
      <c r="AK59" s="70">
        <f t="shared" si="73"/>
        <v>0</v>
      </c>
      <c r="AL59" s="136">
        <f t="shared" si="73"/>
        <v>0</v>
      </c>
      <c r="AM59" s="152">
        <f t="shared" si="73"/>
        <v>0</v>
      </c>
      <c r="AN59" s="70">
        <f t="shared" si="73"/>
        <v>0</v>
      </c>
      <c r="AO59" s="136">
        <f t="shared" si="73"/>
        <v>0</v>
      </c>
      <c r="AP59" s="66">
        <f t="shared" si="73"/>
        <v>0</v>
      </c>
      <c r="AQ59" s="70">
        <f t="shared" si="73"/>
        <v>0</v>
      </c>
      <c r="AR59" s="136">
        <f t="shared" si="73"/>
        <v>0</v>
      </c>
      <c r="AS59" s="66">
        <f t="shared" si="73"/>
        <v>0</v>
      </c>
      <c r="AT59" s="70">
        <f t="shared" si="73"/>
        <v>0</v>
      </c>
      <c r="AU59" s="136">
        <f t="shared" si="73"/>
        <v>0</v>
      </c>
      <c r="AV59" s="66">
        <f t="shared" si="73"/>
        <v>0</v>
      </c>
      <c r="AW59" s="70">
        <f t="shared" si="73"/>
        <v>0</v>
      </c>
      <c r="AX59" s="136">
        <f t="shared" si="73"/>
        <v>0</v>
      </c>
      <c r="AY59" s="66">
        <f t="shared" si="73"/>
        <v>0</v>
      </c>
      <c r="AZ59" s="70">
        <f t="shared" si="73"/>
        <v>0</v>
      </c>
      <c r="BA59" s="136">
        <f t="shared" si="73"/>
        <v>0</v>
      </c>
      <c r="BB59" s="66">
        <f t="shared" si="73"/>
        <v>0</v>
      </c>
      <c r="BC59" s="70">
        <f t="shared" si="73"/>
        <v>0</v>
      </c>
      <c r="BD59" s="136">
        <f t="shared" si="73"/>
        <v>0</v>
      </c>
      <c r="BE59" s="66">
        <f t="shared" si="73"/>
        <v>0</v>
      </c>
      <c r="BF59" s="70">
        <f t="shared" si="73"/>
        <v>0</v>
      </c>
      <c r="BG59" s="136">
        <f t="shared" si="73"/>
        <v>0</v>
      </c>
      <c r="BH59" s="71">
        <f t="shared" si="73"/>
        <v>58954484</v>
      </c>
      <c r="BI59" s="90">
        <f t="shared" si="73"/>
        <v>-3084642</v>
      </c>
      <c r="BJ59" s="67">
        <f t="shared" si="73"/>
        <v>55869842</v>
      </c>
      <c r="BK59" s="66">
        <f t="shared" si="73"/>
        <v>325289251</v>
      </c>
      <c r="BL59" s="70">
        <f>BL53+BL56</f>
        <v>0</v>
      </c>
      <c r="BM59" s="67">
        <f t="shared" si="73"/>
        <v>325289251</v>
      </c>
      <c r="BN59" s="73">
        <f t="shared" si="73"/>
        <v>381159093</v>
      </c>
    </row>
    <row r="60" spans="1:66" s="43" customFormat="1" ht="42" customHeight="1">
      <c r="A60" s="333"/>
      <c r="B60" s="363"/>
      <c r="C60" s="337"/>
      <c r="D60" s="360" t="s">
        <v>34</v>
      </c>
      <c r="E60" s="361"/>
      <c r="F60" s="66">
        <f t="shared" si="73"/>
        <v>31044058</v>
      </c>
      <c r="G60" s="70">
        <f t="shared" si="73"/>
        <v>-910152</v>
      </c>
      <c r="H60" s="67">
        <f t="shared" si="73"/>
        <v>30133906</v>
      </c>
      <c r="I60" s="66">
        <f t="shared" si="73"/>
        <v>0</v>
      </c>
      <c r="J60" s="70">
        <f t="shared" si="73"/>
        <v>0</v>
      </c>
      <c r="K60" s="67">
        <f t="shared" si="73"/>
        <v>0</v>
      </c>
      <c r="L60" s="66">
        <f t="shared" si="73"/>
        <v>0</v>
      </c>
      <c r="M60" s="70">
        <f t="shared" si="73"/>
        <v>0</v>
      </c>
      <c r="N60" s="67">
        <f t="shared" si="73"/>
        <v>0</v>
      </c>
      <c r="O60" s="66">
        <f t="shared" si="73"/>
        <v>0</v>
      </c>
      <c r="P60" s="70">
        <f t="shared" si="73"/>
        <v>0</v>
      </c>
      <c r="Q60" s="136">
        <f t="shared" si="73"/>
        <v>0</v>
      </c>
      <c r="R60" s="66">
        <f t="shared" si="73"/>
        <v>0</v>
      </c>
      <c r="S60" s="70">
        <f t="shared" si="73"/>
        <v>0</v>
      </c>
      <c r="T60" s="136">
        <f t="shared" si="73"/>
        <v>0</v>
      </c>
      <c r="U60" s="66">
        <f t="shared" si="73"/>
        <v>0</v>
      </c>
      <c r="V60" s="70">
        <f t="shared" si="73"/>
        <v>0</v>
      </c>
      <c r="W60" s="136">
        <f t="shared" si="73"/>
        <v>0</v>
      </c>
      <c r="X60" s="66">
        <f t="shared" si="73"/>
        <v>18184272</v>
      </c>
      <c r="Y60" s="70">
        <f t="shared" si="73"/>
        <v>-910152</v>
      </c>
      <c r="Z60" s="136">
        <f t="shared" si="73"/>
        <v>17274120</v>
      </c>
      <c r="AA60" s="66">
        <f t="shared" si="73"/>
        <v>0</v>
      </c>
      <c r="AB60" s="70">
        <f t="shared" si="73"/>
        <v>0</v>
      </c>
      <c r="AC60" s="136">
        <f t="shared" si="73"/>
        <v>0</v>
      </c>
      <c r="AD60" s="66">
        <f t="shared" si="73"/>
        <v>0</v>
      </c>
      <c r="AE60" s="70">
        <f t="shared" si="73"/>
        <v>0</v>
      </c>
      <c r="AF60" s="136">
        <f t="shared" si="73"/>
        <v>0</v>
      </c>
      <c r="AG60" s="66">
        <f t="shared" si="73"/>
        <v>0</v>
      </c>
      <c r="AH60" s="70">
        <f t="shared" si="73"/>
        <v>0</v>
      </c>
      <c r="AI60" s="136">
        <f t="shared" si="73"/>
        <v>0</v>
      </c>
      <c r="AJ60" s="66">
        <f t="shared" si="73"/>
        <v>0</v>
      </c>
      <c r="AK60" s="70">
        <f t="shared" si="73"/>
        <v>0</v>
      </c>
      <c r="AL60" s="136">
        <f t="shared" si="73"/>
        <v>0</v>
      </c>
      <c r="AM60" s="152">
        <f t="shared" si="73"/>
        <v>0</v>
      </c>
      <c r="AN60" s="70">
        <f t="shared" si="73"/>
        <v>0</v>
      </c>
      <c r="AO60" s="136">
        <f t="shared" si="73"/>
        <v>0</v>
      </c>
      <c r="AP60" s="66">
        <f t="shared" si="73"/>
        <v>0</v>
      </c>
      <c r="AQ60" s="70">
        <f t="shared" si="73"/>
        <v>0</v>
      </c>
      <c r="AR60" s="136">
        <f t="shared" si="73"/>
        <v>0</v>
      </c>
      <c r="AS60" s="66">
        <f t="shared" si="73"/>
        <v>0</v>
      </c>
      <c r="AT60" s="70">
        <f t="shared" si="73"/>
        <v>0</v>
      </c>
      <c r="AU60" s="136">
        <f t="shared" si="73"/>
        <v>0</v>
      </c>
      <c r="AV60" s="66">
        <f t="shared" si="73"/>
        <v>0</v>
      </c>
      <c r="AW60" s="70">
        <f t="shared" si="73"/>
        <v>0</v>
      </c>
      <c r="AX60" s="136">
        <f t="shared" si="73"/>
        <v>0</v>
      </c>
      <c r="AY60" s="66">
        <f t="shared" si="73"/>
        <v>0</v>
      </c>
      <c r="AZ60" s="70">
        <f t="shared" si="73"/>
        <v>0</v>
      </c>
      <c r="BA60" s="136">
        <f t="shared" si="73"/>
        <v>0</v>
      </c>
      <c r="BB60" s="66">
        <f t="shared" si="73"/>
        <v>0</v>
      </c>
      <c r="BC60" s="70">
        <f t="shared" si="73"/>
        <v>0</v>
      </c>
      <c r="BD60" s="136">
        <f t="shared" si="73"/>
        <v>0</v>
      </c>
      <c r="BE60" s="66">
        <f t="shared" si="73"/>
        <v>0</v>
      </c>
      <c r="BF60" s="70">
        <f t="shared" si="73"/>
        <v>0</v>
      </c>
      <c r="BG60" s="136">
        <f t="shared" si="73"/>
        <v>0</v>
      </c>
      <c r="BH60" s="71">
        <f t="shared" si="73"/>
        <v>18184272</v>
      </c>
      <c r="BI60" s="90">
        <f>BI54+BI57</f>
        <v>-910152</v>
      </c>
      <c r="BJ60" s="67">
        <f t="shared" si="73"/>
        <v>17274120</v>
      </c>
      <c r="BK60" s="66">
        <f t="shared" si="73"/>
        <v>12859786</v>
      </c>
      <c r="BL60" s="70">
        <f t="shared" si="73"/>
        <v>0</v>
      </c>
      <c r="BM60" s="67">
        <f t="shared" si="73"/>
        <v>12859786</v>
      </c>
      <c r="BN60" s="73">
        <f t="shared" si="73"/>
        <v>30133906</v>
      </c>
    </row>
    <row r="61" spans="1:66" s="43" customFormat="1" ht="42" customHeight="1" thickBot="1">
      <c r="A61" s="347"/>
      <c r="B61" s="364"/>
      <c r="C61" s="349"/>
      <c r="D61" s="350" t="s">
        <v>19</v>
      </c>
      <c r="E61" s="351"/>
      <c r="F61" s="57">
        <f t="shared" ref="F61:BN61" si="74">F60+F59</f>
        <v>415287793</v>
      </c>
      <c r="G61" s="58">
        <f t="shared" si="74"/>
        <v>-3994794</v>
      </c>
      <c r="H61" s="59">
        <f t="shared" si="74"/>
        <v>411292999</v>
      </c>
      <c r="I61" s="57">
        <f t="shared" si="74"/>
        <v>0</v>
      </c>
      <c r="J61" s="58">
        <f t="shared" si="74"/>
        <v>0</v>
      </c>
      <c r="K61" s="59">
        <f t="shared" si="74"/>
        <v>0</v>
      </c>
      <c r="L61" s="57">
        <f t="shared" si="74"/>
        <v>0</v>
      </c>
      <c r="M61" s="58">
        <f t="shared" si="74"/>
        <v>0</v>
      </c>
      <c r="N61" s="59">
        <f t="shared" si="74"/>
        <v>0</v>
      </c>
      <c r="O61" s="57">
        <f t="shared" si="74"/>
        <v>0</v>
      </c>
      <c r="P61" s="58">
        <f t="shared" si="74"/>
        <v>0</v>
      </c>
      <c r="Q61" s="59">
        <f t="shared" si="74"/>
        <v>0</v>
      </c>
      <c r="R61" s="57">
        <f t="shared" si="74"/>
        <v>0</v>
      </c>
      <c r="S61" s="58">
        <f t="shared" si="74"/>
        <v>0</v>
      </c>
      <c r="T61" s="59">
        <f t="shared" si="74"/>
        <v>0</v>
      </c>
      <c r="U61" s="57">
        <f t="shared" si="74"/>
        <v>0</v>
      </c>
      <c r="V61" s="58">
        <f t="shared" si="74"/>
        <v>0</v>
      </c>
      <c r="W61" s="59">
        <f t="shared" si="74"/>
        <v>0</v>
      </c>
      <c r="X61" s="57">
        <f t="shared" si="74"/>
        <v>77138756</v>
      </c>
      <c r="Y61" s="58">
        <f t="shared" si="74"/>
        <v>-3994794</v>
      </c>
      <c r="Z61" s="59">
        <f t="shared" si="74"/>
        <v>73143962</v>
      </c>
      <c r="AA61" s="57">
        <f t="shared" si="74"/>
        <v>0</v>
      </c>
      <c r="AB61" s="58">
        <f t="shared" si="74"/>
        <v>0</v>
      </c>
      <c r="AC61" s="59">
        <f t="shared" si="74"/>
        <v>0</v>
      </c>
      <c r="AD61" s="57">
        <f t="shared" si="74"/>
        <v>0</v>
      </c>
      <c r="AE61" s="58">
        <f t="shared" si="74"/>
        <v>0</v>
      </c>
      <c r="AF61" s="59">
        <f t="shared" si="74"/>
        <v>0</v>
      </c>
      <c r="AG61" s="57">
        <f t="shared" si="74"/>
        <v>0</v>
      </c>
      <c r="AH61" s="58">
        <f t="shared" si="74"/>
        <v>0</v>
      </c>
      <c r="AI61" s="59">
        <f t="shared" si="74"/>
        <v>0</v>
      </c>
      <c r="AJ61" s="57">
        <f t="shared" si="74"/>
        <v>0</v>
      </c>
      <c r="AK61" s="58">
        <f t="shared" si="74"/>
        <v>0</v>
      </c>
      <c r="AL61" s="59">
        <f t="shared" si="74"/>
        <v>0</v>
      </c>
      <c r="AM61" s="60">
        <f t="shared" si="74"/>
        <v>0</v>
      </c>
      <c r="AN61" s="58">
        <f t="shared" si="74"/>
        <v>0</v>
      </c>
      <c r="AO61" s="59">
        <f t="shared" si="74"/>
        <v>0</v>
      </c>
      <c r="AP61" s="57">
        <f t="shared" si="74"/>
        <v>0</v>
      </c>
      <c r="AQ61" s="58">
        <f t="shared" si="74"/>
        <v>0</v>
      </c>
      <c r="AR61" s="59">
        <f t="shared" si="74"/>
        <v>0</v>
      </c>
      <c r="AS61" s="57">
        <f t="shared" si="74"/>
        <v>0</v>
      </c>
      <c r="AT61" s="58">
        <f t="shared" si="74"/>
        <v>0</v>
      </c>
      <c r="AU61" s="59">
        <f t="shared" si="74"/>
        <v>0</v>
      </c>
      <c r="AV61" s="57">
        <f t="shared" si="74"/>
        <v>0</v>
      </c>
      <c r="AW61" s="58">
        <f t="shared" si="74"/>
        <v>0</v>
      </c>
      <c r="AX61" s="59">
        <f t="shared" si="74"/>
        <v>0</v>
      </c>
      <c r="AY61" s="57">
        <f t="shared" si="74"/>
        <v>0</v>
      </c>
      <c r="AZ61" s="58">
        <f t="shared" si="74"/>
        <v>0</v>
      </c>
      <c r="BA61" s="59">
        <f t="shared" si="74"/>
        <v>0</v>
      </c>
      <c r="BB61" s="57">
        <f t="shared" si="74"/>
        <v>0</v>
      </c>
      <c r="BC61" s="58">
        <f t="shared" si="74"/>
        <v>0</v>
      </c>
      <c r="BD61" s="59">
        <f t="shared" si="74"/>
        <v>0</v>
      </c>
      <c r="BE61" s="57">
        <f t="shared" si="74"/>
        <v>0</v>
      </c>
      <c r="BF61" s="58">
        <f t="shared" si="74"/>
        <v>0</v>
      </c>
      <c r="BG61" s="59">
        <f t="shared" si="74"/>
        <v>0</v>
      </c>
      <c r="BH61" s="57">
        <f t="shared" si="74"/>
        <v>77138756</v>
      </c>
      <c r="BI61" s="58">
        <f t="shared" si="74"/>
        <v>-3994794</v>
      </c>
      <c r="BJ61" s="59">
        <f t="shared" si="74"/>
        <v>73143962</v>
      </c>
      <c r="BK61" s="57">
        <f>BK60+BK59</f>
        <v>338149037</v>
      </c>
      <c r="BL61" s="58">
        <f>BL60+BL59</f>
        <v>0</v>
      </c>
      <c r="BM61" s="59">
        <f>BM60+BM59</f>
        <v>338149037</v>
      </c>
      <c r="BN61" s="63">
        <f t="shared" si="74"/>
        <v>411292999</v>
      </c>
    </row>
    <row r="62" spans="1:66" s="43" customFormat="1" ht="41.1" customHeight="1" thickTop="1">
      <c r="A62" s="370">
        <v>14</v>
      </c>
      <c r="B62" s="371" t="s">
        <v>78</v>
      </c>
      <c r="C62" s="372" t="s">
        <v>4</v>
      </c>
      <c r="D62" s="373" t="s">
        <v>35</v>
      </c>
      <c r="E62" s="96" t="s">
        <v>33</v>
      </c>
      <c r="F62" s="91">
        <v>52640712</v>
      </c>
      <c r="G62" s="92">
        <v>0</v>
      </c>
      <c r="H62" s="78">
        <f>G62+F62</f>
        <v>52640712</v>
      </c>
      <c r="I62" s="91"/>
      <c r="J62" s="93"/>
      <c r="K62" s="78"/>
      <c r="L62" s="91"/>
      <c r="M62" s="93"/>
      <c r="N62" s="78"/>
      <c r="O62" s="91"/>
      <c r="P62" s="93"/>
      <c r="Q62" s="206"/>
      <c r="R62" s="91"/>
      <c r="S62" s="93"/>
      <c r="T62" s="157">
        <f>R62+S62</f>
        <v>0</v>
      </c>
      <c r="U62" s="91">
        <v>0</v>
      </c>
      <c r="V62" s="92">
        <v>0</v>
      </c>
      <c r="W62" s="157">
        <f>U62+V62</f>
        <v>0</v>
      </c>
      <c r="X62" s="91">
        <v>2823529</v>
      </c>
      <c r="Y62" s="92">
        <v>0</v>
      </c>
      <c r="Z62" s="157">
        <f>X62+Y62</f>
        <v>2823529</v>
      </c>
      <c r="AA62" s="91">
        <v>8302864</v>
      </c>
      <c r="AB62" s="277">
        <v>1877136</v>
      </c>
      <c r="AC62" s="157">
        <f>AA62+AB62</f>
        <v>10180000</v>
      </c>
      <c r="AD62" s="91">
        <v>8302864</v>
      </c>
      <c r="AE62" s="277">
        <v>1877136</v>
      </c>
      <c r="AF62" s="157">
        <f>AD62+AE62</f>
        <v>10180000</v>
      </c>
      <c r="AG62" s="91">
        <v>8302864</v>
      </c>
      <c r="AH62" s="277">
        <v>1877136</v>
      </c>
      <c r="AI62" s="157">
        <f>AG62+AH62</f>
        <v>10180000</v>
      </c>
      <c r="AJ62" s="91">
        <v>8302864</v>
      </c>
      <c r="AK62" s="277">
        <v>1877136</v>
      </c>
      <c r="AL62" s="157">
        <f>AJ62+AK62</f>
        <v>10180000</v>
      </c>
      <c r="AM62" s="91">
        <v>8302864</v>
      </c>
      <c r="AN62" s="277">
        <v>-3754272</v>
      </c>
      <c r="AO62" s="157">
        <f>AM62+AN62</f>
        <v>4548592</v>
      </c>
      <c r="AP62" s="91">
        <v>8302863</v>
      </c>
      <c r="AQ62" s="277">
        <v>-3754272</v>
      </c>
      <c r="AR62" s="157">
        <f>AP62+AQ62</f>
        <v>4548591</v>
      </c>
      <c r="AS62" s="91">
        <v>0</v>
      </c>
      <c r="AT62" s="93">
        <v>0</v>
      </c>
      <c r="AU62" s="157">
        <v>0</v>
      </c>
      <c r="AV62" s="91">
        <v>0</v>
      </c>
      <c r="AW62" s="93">
        <v>0</v>
      </c>
      <c r="AX62" s="157">
        <v>0</v>
      </c>
      <c r="AY62" s="91">
        <v>0</v>
      </c>
      <c r="AZ62" s="93">
        <v>0</v>
      </c>
      <c r="BA62" s="157">
        <v>0</v>
      </c>
      <c r="BB62" s="91">
        <v>0</v>
      </c>
      <c r="BC62" s="93">
        <v>0</v>
      </c>
      <c r="BD62" s="157">
        <v>0</v>
      </c>
      <c r="BE62" s="91">
        <v>0</v>
      </c>
      <c r="BF62" s="93">
        <v>0</v>
      </c>
      <c r="BG62" s="157">
        <v>0</v>
      </c>
      <c r="BH62" s="77">
        <f t="shared" ref="BH62:BJ63" si="75">L62+O62+R62+U62+X62+AA62+AD62+AG62+AJ62+AM62+AP62</f>
        <v>52640712</v>
      </c>
      <c r="BI62" s="79">
        <f t="shared" si="75"/>
        <v>0</v>
      </c>
      <c r="BJ62" s="78">
        <f t="shared" si="75"/>
        <v>52640712</v>
      </c>
      <c r="BK62" s="91">
        <v>0</v>
      </c>
      <c r="BL62" s="92">
        <v>0</v>
      </c>
      <c r="BM62" s="78">
        <f>BL62+BK62</f>
        <v>0</v>
      </c>
      <c r="BN62" s="94">
        <f>BM62+BJ62</f>
        <v>52640712</v>
      </c>
    </row>
    <row r="63" spans="1:66" s="43" customFormat="1" ht="41.1" customHeight="1">
      <c r="A63" s="333"/>
      <c r="B63" s="363"/>
      <c r="C63" s="366"/>
      <c r="D63" s="355"/>
      <c r="E63" s="309" t="s">
        <v>34</v>
      </c>
      <c r="F63" s="66">
        <v>176471</v>
      </c>
      <c r="G63" s="68">
        <v>0</v>
      </c>
      <c r="H63" s="67">
        <f>G63+F63</f>
        <v>176471</v>
      </c>
      <c r="I63" s="66"/>
      <c r="J63" s="70"/>
      <c r="K63" s="67"/>
      <c r="L63" s="66"/>
      <c r="M63" s="70"/>
      <c r="N63" s="67"/>
      <c r="O63" s="66"/>
      <c r="P63" s="70"/>
      <c r="Q63" s="136"/>
      <c r="R63" s="66"/>
      <c r="S63" s="70"/>
      <c r="T63" s="136">
        <f>R63+S63</f>
        <v>0</v>
      </c>
      <c r="U63" s="66">
        <v>0</v>
      </c>
      <c r="V63" s="68">
        <v>0</v>
      </c>
      <c r="W63" s="136">
        <f>U63+V63</f>
        <v>0</v>
      </c>
      <c r="X63" s="66">
        <v>176471</v>
      </c>
      <c r="Y63" s="68">
        <v>0</v>
      </c>
      <c r="Z63" s="136">
        <f>X63+Y63</f>
        <v>176471</v>
      </c>
      <c r="AA63" s="66">
        <v>0</v>
      </c>
      <c r="AB63" s="70">
        <v>0</v>
      </c>
      <c r="AC63" s="136">
        <f>AA63+AB63</f>
        <v>0</v>
      </c>
      <c r="AD63" s="66">
        <v>0</v>
      </c>
      <c r="AE63" s="70">
        <v>0</v>
      </c>
      <c r="AF63" s="136">
        <f>AD63+AE63</f>
        <v>0</v>
      </c>
      <c r="AG63" s="66">
        <v>0</v>
      </c>
      <c r="AH63" s="70">
        <v>0</v>
      </c>
      <c r="AI63" s="136">
        <f>AG63+AH63</f>
        <v>0</v>
      </c>
      <c r="AJ63" s="66">
        <v>0</v>
      </c>
      <c r="AK63" s="70">
        <v>0</v>
      </c>
      <c r="AL63" s="136">
        <f>AJ63+AK63</f>
        <v>0</v>
      </c>
      <c r="AM63" s="66">
        <v>0</v>
      </c>
      <c r="AN63" s="70">
        <v>0</v>
      </c>
      <c r="AO63" s="136">
        <f>AM63+AN63</f>
        <v>0</v>
      </c>
      <c r="AP63" s="66">
        <v>0</v>
      </c>
      <c r="AQ63" s="70">
        <v>0</v>
      </c>
      <c r="AR63" s="136">
        <f>AP63+AQ63</f>
        <v>0</v>
      </c>
      <c r="AS63" s="66">
        <v>0</v>
      </c>
      <c r="AT63" s="70">
        <v>0</v>
      </c>
      <c r="AU63" s="136">
        <v>0</v>
      </c>
      <c r="AV63" s="66">
        <v>0</v>
      </c>
      <c r="AW63" s="70">
        <v>0</v>
      </c>
      <c r="AX63" s="136">
        <v>0</v>
      </c>
      <c r="AY63" s="66">
        <v>0</v>
      </c>
      <c r="AZ63" s="70">
        <v>0</v>
      </c>
      <c r="BA63" s="136">
        <v>0</v>
      </c>
      <c r="BB63" s="66">
        <v>0</v>
      </c>
      <c r="BC63" s="70">
        <v>0</v>
      </c>
      <c r="BD63" s="136">
        <v>0</v>
      </c>
      <c r="BE63" s="66">
        <v>0</v>
      </c>
      <c r="BF63" s="70">
        <v>0</v>
      </c>
      <c r="BG63" s="136">
        <v>0</v>
      </c>
      <c r="BH63" s="71">
        <f t="shared" si="75"/>
        <v>176471</v>
      </c>
      <c r="BI63" s="76">
        <f t="shared" si="75"/>
        <v>0</v>
      </c>
      <c r="BJ63" s="67">
        <f t="shared" si="75"/>
        <v>176471</v>
      </c>
      <c r="BK63" s="66">
        <v>0</v>
      </c>
      <c r="BL63" s="68">
        <v>0</v>
      </c>
      <c r="BM63" s="67">
        <f>BL63+BK63</f>
        <v>0</v>
      </c>
      <c r="BN63" s="73">
        <f>BM63+BJ63</f>
        <v>176471</v>
      </c>
    </row>
    <row r="64" spans="1:66" s="141" customFormat="1" ht="41.1" customHeight="1">
      <c r="A64" s="333"/>
      <c r="B64" s="363"/>
      <c r="C64" s="366"/>
      <c r="D64" s="356" t="s">
        <v>19</v>
      </c>
      <c r="E64" s="357"/>
      <c r="F64" s="137">
        <f>F63+F62</f>
        <v>52817183</v>
      </c>
      <c r="G64" s="138">
        <f>G63+G62</f>
        <v>0</v>
      </c>
      <c r="H64" s="117">
        <f>H63+H62</f>
        <v>52817183</v>
      </c>
      <c r="I64" s="137"/>
      <c r="J64" s="138"/>
      <c r="K64" s="117"/>
      <c r="L64" s="137"/>
      <c r="M64" s="138"/>
      <c r="N64" s="117"/>
      <c r="O64" s="137"/>
      <c r="P64" s="138"/>
      <c r="Q64" s="139"/>
      <c r="R64" s="137">
        <f t="shared" ref="R64:BN64" si="76">R63+R62</f>
        <v>0</v>
      </c>
      <c r="S64" s="138">
        <f t="shared" si="76"/>
        <v>0</v>
      </c>
      <c r="T64" s="139">
        <f t="shared" si="76"/>
        <v>0</v>
      </c>
      <c r="U64" s="137">
        <f t="shared" si="76"/>
        <v>0</v>
      </c>
      <c r="V64" s="138">
        <f t="shared" si="76"/>
        <v>0</v>
      </c>
      <c r="W64" s="139">
        <f t="shared" si="76"/>
        <v>0</v>
      </c>
      <c r="X64" s="137">
        <f t="shared" si="76"/>
        <v>3000000</v>
      </c>
      <c r="Y64" s="138">
        <f t="shared" si="76"/>
        <v>0</v>
      </c>
      <c r="Z64" s="139">
        <f t="shared" si="76"/>
        <v>3000000</v>
      </c>
      <c r="AA64" s="137">
        <f t="shared" si="76"/>
        <v>8302864</v>
      </c>
      <c r="AB64" s="138">
        <f t="shared" si="76"/>
        <v>1877136</v>
      </c>
      <c r="AC64" s="139">
        <f t="shared" si="76"/>
        <v>10180000</v>
      </c>
      <c r="AD64" s="137">
        <f t="shared" si="76"/>
        <v>8302864</v>
      </c>
      <c r="AE64" s="138">
        <f t="shared" si="76"/>
        <v>1877136</v>
      </c>
      <c r="AF64" s="139">
        <f t="shared" si="76"/>
        <v>10180000</v>
      </c>
      <c r="AG64" s="137">
        <f t="shared" si="76"/>
        <v>8302864</v>
      </c>
      <c r="AH64" s="138">
        <f t="shared" si="76"/>
        <v>1877136</v>
      </c>
      <c r="AI64" s="139">
        <f t="shared" si="76"/>
        <v>10180000</v>
      </c>
      <c r="AJ64" s="137">
        <f t="shared" si="76"/>
        <v>8302864</v>
      </c>
      <c r="AK64" s="138">
        <f t="shared" si="76"/>
        <v>1877136</v>
      </c>
      <c r="AL64" s="139">
        <f t="shared" si="76"/>
        <v>10180000</v>
      </c>
      <c r="AM64" s="137">
        <f t="shared" si="76"/>
        <v>8302864</v>
      </c>
      <c r="AN64" s="138">
        <f t="shared" si="76"/>
        <v>-3754272</v>
      </c>
      <c r="AO64" s="139">
        <f t="shared" si="76"/>
        <v>4548592</v>
      </c>
      <c r="AP64" s="137">
        <f t="shared" si="76"/>
        <v>8302863</v>
      </c>
      <c r="AQ64" s="138">
        <f t="shared" si="76"/>
        <v>-3754272</v>
      </c>
      <c r="AR64" s="139">
        <f t="shared" si="76"/>
        <v>4548591</v>
      </c>
      <c r="AS64" s="137">
        <f t="shared" si="76"/>
        <v>0</v>
      </c>
      <c r="AT64" s="138">
        <f t="shared" si="76"/>
        <v>0</v>
      </c>
      <c r="AU64" s="139">
        <f t="shared" si="76"/>
        <v>0</v>
      </c>
      <c r="AV64" s="137">
        <f t="shared" si="76"/>
        <v>0</v>
      </c>
      <c r="AW64" s="138">
        <f t="shared" si="76"/>
        <v>0</v>
      </c>
      <c r="AX64" s="139">
        <f t="shared" si="76"/>
        <v>0</v>
      </c>
      <c r="AY64" s="137">
        <f t="shared" si="76"/>
        <v>0</v>
      </c>
      <c r="AZ64" s="138">
        <f t="shared" si="76"/>
        <v>0</v>
      </c>
      <c r="BA64" s="139">
        <f t="shared" si="76"/>
        <v>0</v>
      </c>
      <c r="BB64" s="137">
        <f t="shared" si="76"/>
        <v>0</v>
      </c>
      <c r="BC64" s="138">
        <f t="shared" si="76"/>
        <v>0</v>
      </c>
      <c r="BD64" s="139">
        <f t="shared" si="76"/>
        <v>0</v>
      </c>
      <c r="BE64" s="137">
        <f t="shared" si="76"/>
        <v>0</v>
      </c>
      <c r="BF64" s="138">
        <f t="shared" si="76"/>
        <v>0</v>
      </c>
      <c r="BG64" s="139">
        <f t="shared" si="76"/>
        <v>0</v>
      </c>
      <c r="BH64" s="115">
        <f t="shared" si="76"/>
        <v>52817183</v>
      </c>
      <c r="BI64" s="116">
        <f t="shared" si="76"/>
        <v>0</v>
      </c>
      <c r="BJ64" s="117">
        <f t="shared" si="76"/>
        <v>52817183</v>
      </c>
      <c r="BK64" s="137">
        <f t="shared" si="76"/>
        <v>0</v>
      </c>
      <c r="BL64" s="138">
        <f t="shared" si="76"/>
        <v>0</v>
      </c>
      <c r="BM64" s="117">
        <f t="shared" si="76"/>
        <v>0</v>
      </c>
      <c r="BN64" s="140">
        <f t="shared" si="76"/>
        <v>52817183</v>
      </c>
    </row>
    <row r="65" spans="1:66" s="43" customFormat="1" ht="41.1" customHeight="1">
      <c r="A65" s="333"/>
      <c r="B65" s="363"/>
      <c r="C65" s="366"/>
      <c r="D65" s="355" t="s">
        <v>36</v>
      </c>
      <c r="E65" s="309" t="s">
        <v>33</v>
      </c>
      <c r="F65" s="66">
        <v>298297363</v>
      </c>
      <c r="G65" s="70">
        <v>0</v>
      </c>
      <c r="H65" s="67">
        <f>G65+F65</f>
        <v>298297363</v>
      </c>
      <c r="I65" s="66"/>
      <c r="J65" s="70"/>
      <c r="K65" s="67"/>
      <c r="L65" s="66"/>
      <c r="M65" s="70"/>
      <c r="N65" s="67"/>
      <c r="O65" s="66"/>
      <c r="P65" s="70"/>
      <c r="Q65" s="142"/>
      <c r="R65" s="66"/>
      <c r="S65" s="70"/>
      <c r="T65" s="136">
        <f>R65+S65</f>
        <v>0</v>
      </c>
      <c r="U65" s="66">
        <v>0</v>
      </c>
      <c r="V65" s="70">
        <v>0</v>
      </c>
      <c r="W65" s="136">
        <f>U65+V65</f>
        <v>0</v>
      </c>
      <c r="X65" s="66">
        <v>16000000</v>
      </c>
      <c r="Y65" s="70">
        <v>0</v>
      </c>
      <c r="Z65" s="136">
        <f>X65+Y65</f>
        <v>16000000</v>
      </c>
      <c r="AA65" s="66">
        <v>47049561</v>
      </c>
      <c r="AB65" s="70">
        <v>10634439</v>
      </c>
      <c r="AC65" s="136">
        <f>AA65+AB65</f>
        <v>57684000</v>
      </c>
      <c r="AD65" s="66">
        <v>47049561</v>
      </c>
      <c r="AE65" s="70">
        <v>10634439</v>
      </c>
      <c r="AF65" s="136">
        <f>AD65+AE65</f>
        <v>57684000</v>
      </c>
      <c r="AG65" s="66">
        <v>47049561</v>
      </c>
      <c r="AH65" s="70">
        <v>10634439</v>
      </c>
      <c r="AI65" s="136">
        <f>AG65+AH65</f>
        <v>57684000</v>
      </c>
      <c r="AJ65" s="66">
        <v>47049561</v>
      </c>
      <c r="AK65" s="70">
        <v>10634439</v>
      </c>
      <c r="AL65" s="136">
        <f>AJ65+AK65</f>
        <v>57684000</v>
      </c>
      <c r="AM65" s="66">
        <v>47049561</v>
      </c>
      <c r="AN65" s="70">
        <v>-21268878</v>
      </c>
      <c r="AO65" s="136">
        <f>AM65+AN65</f>
        <v>25780683</v>
      </c>
      <c r="AP65" s="66">
        <v>47049558</v>
      </c>
      <c r="AQ65" s="70">
        <v>-21268878</v>
      </c>
      <c r="AR65" s="136">
        <f>AP65+AQ65</f>
        <v>25780680</v>
      </c>
      <c r="AS65" s="66">
        <v>0</v>
      </c>
      <c r="AT65" s="70">
        <v>0</v>
      </c>
      <c r="AU65" s="136">
        <v>0</v>
      </c>
      <c r="AV65" s="66">
        <v>0</v>
      </c>
      <c r="AW65" s="70">
        <v>0</v>
      </c>
      <c r="AX65" s="136">
        <v>0</v>
      </c>
      <c r="AY65" s="66">
        <v>0</v>
      </c>
      <c r="AZ65" s="70">
        <v>0</v>
      </c>
      <c r="BA65" s="136">
        <v>0</v>
      </c>
      <c r="BB65" s="66">
        <v>0</v>
      </c>
      <c r="BC65" s="70">
        <v>0</v>
      </c>
      <c r="BD65" s="136">
        <v>0</v>
      </c>
      <c r="BE65" s="66">
        <v>0</v>
      </c>
      <c r="BF65" s="70">
        <v>0</v>
      </c>
      <c r="BG65" s="136">
        <v>0</v>
      </c>
      <c r="BH65" s="71">
        <f t="shared" ref="BH65:BJ66" si="77">L65+O65+R65+U65+X65+AA65+AD65+AG65+AJ65+AM65+AP65</f>
        <v>298297363</v>
      </c>
      <c r="BI65" s="90">
        <f t="shared" si="77"/>
        <v>0</v>
      </c>
      <c r="BJ65" s="67">
        <f t="shared" si="77"/>
        <v>298297363</v>
      </c>
      <c r="BK65" s="66">
        <v>0</v>
      </c>
      <c r="BL65" s="70">
        <v>0</v>
      </c>
      <c r="BM65" s="67">
        <f>BL65+BK65</f>
        <v>0</v>
      </c>
      <c r="BN65" s="73">
        <f>BM65+BJ65</f>
        <v>298297363</v>
      </c>
    </row>
    <row r="66" spans="1:66" s="43" customFormat="1" ht="41.1" customHeight="1">
      <c r="A66" s="333"/>
      <c r="B66" s="363"/>
      <c r="C66" s="366"/>
      <c r="D66" s="355"/>
      <c r="E66" s="309" t="s">
        <v>34</v>
      </c>
      <c r="F66" s="66">
        <v>1000000</v>
      </c>
      <c r="G66" s="70">
        <v>0</v>
      </c>
      <c r="H66" s="67">
        <f>G66+F66</f>
        <v>1000000</v>
      </c>
      <c r="I66" s="66"/>
      <c r="J66" s="70"/>
      <c r="K66" s="67"/>
      <c r="L66" s="66"/>
      <c r="M66" s="70"/>
      <c r="N66" s="67"/>
      <c r="O66" s="66"/>
      <c r="P66" s="70"/>
      <c r="Q66" s="136"/>
      <c r="R66" s="66"/>
      <c r="S66" s="70"/>
      <c r="T66" s="136">
        <f>R66+S66</f>
        <v>0</v>
      </c>
      <c r="U66" s="66">
        <v>0</v>
      </c>
      <c r="V66" s="70">
        <v>0</v>
      </c>
      <c r="W66" s="136">
        <f>U66+V66</f>
        <v>0</v>
      </c>
      <c r="X66" s="66">
        <v>1000000</v>
      </c>
      <c r="Y66" s="70">
        <v>0</v>
      </c>
      <c r="Z66" s="136">
        <f>X66+Y66</f>
        <v>1000000</v>
      </c>
      <c r="AA66" s="66">
        <v>0</v>
      </c>
      <c r="AB66" s="70">
        <v>0</v>
      </c>
      <c r="AC66" s="136">
        <f>AA66+AB66</f>
        <v>0</v>
      </c>
      <c r="AD66" s="66">
        <v>0</v>
      </c>
      <c r="AE66" s="70">
        <v>0</v>
      </c>
      <c r="AF66" s="136">
        <f>AD66+AE66</f>
        <v>0</v>
      </c>
      <c r="AG66" s="66">
        <v>0</v>
      </c>
      <c r="AH66" s="70">
        <v>0</v>
      </c>
      <c r="AI66" s="136">
        <f>AG66+AH66</f>
        <v>0</v>
      </c>
      <c r="AJ66" s="66">
        <v>0</v>
      </c>
      <c r="AK66" s="70">
        <v>0</v>
      </c>
      <c r="AL66" s="136">
        <f>AJ66+AK66</f>
        <v>0</v>
      </c>
      <c r="AM66" s="66">
        <v>0</v>
      </c>
      <c r="AN66" s="70">
        <v>0</v>
      </c>
      <c r="AO66" s="136">
        <f>AM66+AN66</f>
        <v>0</v>
      </c>
      <c r="AP66" s="66">
        <v>0</v>
      </c>
      <c r="AQ66" s="70">
        <v>0</v>
      </c>
      <c r="AR66" s="136">
        <f>AP66+AQ66</f>
        <v>0</v>
      </c>
      <c r="AS66" s="66">
        <v>0</v>
      </c>
      <c r="AT66" s="70">
        <v>0</v>
      </c>
      <c r="AU66" s="136">
        <v>0</v>
      </c>
      <c r="AV66" s="66">
        <v>0</v>
      </c>
      <c r="AW66" s="70">
        <v>0</v>
      </c>
      <c r="AX66" s="136">
        <v>0</v>
      </c>
      <c r="AY66" s="66">
        <v>0</v>
      </c>
      <c r="AZ66" s="70">
        <v>0</v>
      </c>
      <c r="BA66" s="136">
        <v>0</v>
      </c>
      <c r="BB66" s="66">
        <v>0</v>
      </c>
      <c r="BC66" s="70">
        <v>0</v>
      </c>
      <c r="BD66" s="136">
        <v>0</v>
      </c>
      <c r="BE66" s="66">
        <v>0</v>
      </c>
      <c r="BF66" s="70">
        <v>0</v>
      </c>
      <c r="BG66" s="136">
        <v>0</v>
      </c>
      <c r="BH66" s="71">
        <f t="shared" si="77"/>
        <v>1000000</v>
      </c>
      <c r="BI66" s="90">
        <f t="shared" si="77"/>
        <v>0</v>
      </c>
      <c r="BJ66" s="67">
        <f t="shared" si="77"/>
        <v>1000000</v>
      </c>
      <c r="BK66" s="66">
        <v>0</v>
      </c>
      <c r="BL66" s="70">
        <v>0</v>
      </c>
      <c r="BM66" s="67">
        <f>BL66+BK66</f>
        <v>0</v>
      </c>
      <c r="BN66" s="73">
        <f>BM66+BJ66</f>
        <v>1000000</v>
      </c>
    </row>
    <row r="67" spans="1:66" s="141" customFormat="1" ht="41.1" customHeight="1">
      <c r="A67" s="333"/>
      <c r="B67" s="363"/>
      <c r="C67" s="366"/>
      <c r="D67" s="358" t="s">
        <v>19</v>
      </c>
      <c r="E67" s="359"/>
      <c r="F67" s="111">
        <f>F66+F65</f>
        <v>299297363</v>
      </c>
      <c r="G67" s="112">
        <f>G66+G65</f>
        <v>0</v>
      </c>
      <c r="H67" s="105">
        <f>H66+H65</f>
        <v>299297363</v>
      </c>
      <c r="I67" s="111"/>
      <c r="J67" s="138"/>
      <c r="K67" s="105"/>
      <c r="L67" s="111"/>
      <c r="M67" s="138"/>
      <c r="N67" s="105"/>
      <c r="O67" s="111"/>
      <c r="P67" s="112"/>
      <c r="Q67" s="113"/>
      <c r="R67" s="111">
        <f t="shared" ref="R67:BN67" si="78">R66+R65</f>
        <v>0</v>
      </c>
      <c r="S67" s="112">
        <f t="shared" si="78"/>
        <v>0</v>
      </c>
      <c r="T67" s="113">
        <f t="shared" si="78"/>
        <v>0</v>
      </c>
      <c r="U67" s="111">
        <f t="shared" si="78"/>
        <v>0</v>
      </c>
      <c r="V67" s="112">
        <f t="shared" si="78"/>
        <v>0</v>
      </c>
      <c r="W67" s="113">
        <f t="shared" si="78"/>
        <v>0</v>
      </c>
      <c r="X67" s="111">
        <f t="shared" si="78"/>
        <v>17000000</v>
      </c>
      <c r="Y67" s="112">
        <f t="shared" si="78"/>
        <v>0</v>
      </c>
      <c r="Z67" s="113">
        <f t="shared" si="78"/>
        <v>17000000</v>
      </c>
      <c r="AA67" s="111">
        <f t="shared" si="78"/>
        <v>47049561</v>
      </c>
      <c r="AB67" s="112">
        <f t="shared" si="78"/>
        <v>10634439</v>
      </c>
      <c r="AC67" s="113">
        <f t="shared" si="78"/>
        <v>57684000</v>
      </c>
      <c r="AD67" s="111">
        <f t="shared" si="78"/>
        <v>47049561</v>
      </c>
      <c r="AE67" s="112">
        <f t="shared" si="78"/>
        <v>10634439</v>
      </c>
      <c r="AF67" s="113">
        <f t="shared" si="78"/>
        <v>57684000</v>
      </c>
      <c r="AG67" s="111">
        <f t="shared" si="78"/>
        <v>47049561</v>
      </c>
      <c r="AH67" s="112">
        <f t="shared" si="78"/>
        <v>10634439</v>
      </c>
      <c r="AI67" s="113">
        <f t="shared" si="78"/>
        <v>57684000</v>
      </c>
      <c r="AJ67" s="111">
        <f t="shared" si="78"/>
        <v>47049561</v>
      </c>
      <c r="AK67" s="112">
        <f t="shared" si="78"/>
        <v>10634439</v>
      </c>
      <c r="AL67" s="113">
        <f t="shared" si="78"/>
        <v>57684000</v>
      </c>
      <c r="AM67" s="111">
        <f t="shared" si="78"/>
        <v>47049561</v>
      </c>
      <c r="AN67" s="112">
        <f t="shared" si="78"/>
        <v>-21268878</v>
      </c>
      <c r="AO67" s="113">
        <f t="shared" si="78"/>
        <v>25780683</v>
      </c>
      <c r="AP67" s="111">
        <f t="shared" si="78"/>
        <v>47049558</v>
      </c>
      <c r="AQ67" s="112">
        <f t="shared" si="78"/>
        <v>-21268878</v>
      </c>
      <c r="AR67" s="113">
        <f t="shared" si="78"/>
        <v>25780680</v>
      </c>
      <c r="AS67" s="111">
        <f t="shared" si="78"/>
        <v>0</v>
      </c>
      <c r="AT67" s="112">
        <f t="shared" si="78"/>
        <v>0</v>
      </c>
      <c r="AU67" s="113">
        <f t="shared" si="78"/>
        <v>0</v>
      </c>
      <c r="AV67" s="111">
        <f t="shared" si="78"/>
        <v>0</v>
      </c>
      <c r="AW67" s="112">
        <f t="shared" si="78"/>
        <v>0</v>
      </c>
      <c r="AX67" s="113">
        <f t="shared" si="78"/>
        <v>0</v>
      </c>
      <c r="AY67" s="111">
        <f t="shared" si="78"/>
        <v>0</v>
      </c>
      <c r="AZ67" s="112">
        <f t="shared" si="78"/>
        <v>0</v>
      </c>
      <c r="BA67" s="113">
        <f t="shared" si="78"/>
        <v>0</v>
      </c>
      <c r="BB67" s="111">
        <f t="shared" si="78"/>
        <v>0</v>
      </c>
      <c r="BC67" s="112">
        <f t="shared" si="78"/>
        <v>0</v>
      </c>
      <c r="BD67" s="113">
        <f t="shared" si="78"/>
        <v>0</v>
      </c>
      <c r="BE67" s="111">
        <f t="shared" si="78"/>
        <v>0</v>
      </c>
      <c r="BF67" s="112">
        <f t="shared" si="78"/>
        <v>0</v>
      </c>
      <c r="BG67" s="113">
        <f t="shared" si="78"/>
        <v>0</v>
      </c>
      <c r="BH67" s="103">
        <f t="shared" si="78"/>
        <v>299297363</v>
      </c>
      <c r="BI67" s="104">
        <f t="shared" si="78"/>
        <v>0</v>
      </c>
      <c r="BJ67" s="105">
        <f t="shared" si="78"/>
        <v>299297363</v>
      </c>
      <c r="BK67" s="111">
        <f t="shared" si="78"/>
        <v>0</v>
      </c>
      <c r="BL67" s="112">
        <f t="shared" si="78"/>
        <v>0</v>
      </c>
      <c r="BM67" s="105">
        <f t="shared" si="78"/>
        <v>0</v>
      </c>
      <c r="BN67" s="143">
        <f t="shared" si="78"/>
        <v>299297363</v>
      </c>
    </row>
    <row r="68" spans="1:66" s="43" customFormat="1" ht="41.1" customHeight="1">
      <c r="A68" s="333"/>
      <c r="B68" s="363"/>
      <c r="C68" s="366"/>
      <c r="D68" s="360" t="s">
        <v>33</v>
      </c>
      <c r="E68" s="361"/>
      <c r="F68" s="66">
        <f t="shared" ref="F68:BN69" si="79">F62+F65</f>
        <v>350938075</v>
      </c>
      <c r="G68" s="70">
        <f t="shared" si="79"/>
        <v>0</v>
      </c>
      <c r="H68" s="67">
        <f t="shared" si="79"/>
        <v>350938075</v>
      </c>
      <c r="I68" s="66">
        <f t="shared" si="79"/>
        <v>0</v>
      </c>
      <c r="J68" s="70">
        <f t="shared" si="79"/>
        <v>0</v>
      </c>
      <c r="K68" s="67">
        <f t="shared" si="79"/>
        <v>0</v>
      </c>
      <c r="L68" s="66">
        <f t="shared" si="79"/>
        <v>0</v>
      </c>
      <c r="M68" s="70">
        <f t="shared" si="79"/>
        <v>0</v>
      </c>
      <c r="N68" s="67">
        <f t="shared" si="79"/>
        <v>0</v>
      </c>
      <c r="O68" s="66">
        <f t="shared" si="79"/>
        <v>0</v>
      </c>
      <c r="P68" s="70">
        <f t="shared" si="79"/>
        <v>0</v>
      </c>
      <c r="Q68" s="136">
        <f t="shared" si="79"/>
        <v>0</v>
      </c>
      <c r="R68" s="66">
        <f t="shared" si="79"/>
        <v>0</v>
      </c>
      <c r="S68" s="70">
        <f t="shared" si="79"/>
        <v>0</v>
      </c>
      <c r="T68" s="136">
        <f t="shared" si="79"/>
        <v>0</v>
      </c>
      <c r="U68" s="66">
        <f t="shared" si="79"/>
        <v>0</v>
      </c>
      <c r="V68" s="70">
        <f t="shared" si="79"/>
        <v>0</v>
      </c>
      <c r="W68" s="136">
        <f t="shared" si="79"/>
        <v>0</v>
      </c>
      <c r="X68" s="66">
        <f t="shared" si="79"/>
        <v>18823529</v>
      </c>
      <c r="Y68" s="70">
        <f t="shared" si="79"/>
        <v>0</v>
      </c>
      <c r="Z68" s="136">
        <f t="shared" si="79"/>
        <v>18823529</v>
      </c>
      <c r="AA68" s="66">
        <f t="shared" si="79"/>
        <v>55352425</v>
      </c>
      <c r="AB68" s="70">
        <f t="shared" si="79"/>
        <v>12511575</v>
      </c>
      <c r="AC68" s="136">
        <f t="shared" si="79"/>
        <v>67864000</v>
      </c>
      <c r="AD68" s="66">
        <f t="shared" si="79"/>
        <v>55352425</v>
      </c>
      <c r="AE68" s="70">
        <f t="shared" si="79"/>
        <v>12511575</v>
      </c>
      <c r="AF68" s="136">
        <f t="shared" si="79"/>
        <v>67864000</v>
      </c>
      <c r="AG68" s="66">
        <f t="shared" si="79"/>
        <v>55352425</v>
      </c>
      <c r="AH68" s="70">
        <f t="shared" si="79"/>
        <v>12511575</v>
      </c>
      <c r="AI68" s="136">
        <f t="shared" si="79"/>
        <v>67864000</v>
      </c>
      <c r="AJ68" s="66">
        <f t="shared" si="79"/>
        <v>55352425</v>
      </c>
      <c r="AK68" s="70">
        <f t="shared" si="79"/>
        <v>12511575</v>
      </c>
      <c r="AL68" s="136">
        <f t="shared" si="79"/>
        <v>67864000</v>
      </c>
      <c r="AM68" s="66">
        <f t="shared" si="79"/>
        <v>55352425</v>
      </c>
      <c r="AN68" s="70">
        <f t="shared" si="79"/>
        <v>-25023150</v>
      </c>
      <c r="AO68" s="136">
        <f t="shared" si="79"/>
        <v>30329275</v>
      </c>
      <c r="AP68" s="66">
        <f t="shared" si="79"/>
        <v>55352421</v>
      </c>
      <c r="AQ68" s="70">
        <f t="shared" si="79"/>
        <v>-25023150</v>
      </c>
      <c r="AR68" s="136">
        <f t="shared" si="79"/>
        <v>30329271</v>
      </c>
      <c r="AS68" s="66">
        <f t="shared" si="79"/>
        <v>0</v>
      </c>
      <c r="AT68" s="70">
        <f t="shared" si="79"/>
        <v>0</v>
      </c>
      <c r="AU68" s="136">
        <f t="shared" si="79"/>
        <v>0</v>
      </c>
      <c r="AV68" s="66">
        <f t="shared" si="79"/>
        <v>0</v>
      </c>
      <c r="AW68" s="70">
        <f t="shared" si="79"/>
        <v>0</v>
      </c>
      <c r="AX68" s="136">
        <f t="shared" si="79"/>
        <v>0</v>
      </c>
      <c r="AY68" s="66">
        <f t="shared" si="79"/>
        <v>0</v>
      </c>
      <c r="AZ68" s="70">
        <f t="shared" si="79"/>
        <v>0</v>
      </c>
      <c r="BA68" s="136">
        <f t="shared" si="79"/>
        <v>0</v>
      </c>
      <c r="BB68" s="66">
        <f t="shared" si="79"/>
        <v>0</v>
      </c>
      <c r="BC68" s="70">
        <f t="shared" si="79"/>
        <v>0</v>
      </c>
      <c r="BD68" s="136">
        <f t="shared" si="79"/>
        <v>0</v>
      </c>
      <c r="BE68" s="66">
        <f t="shared" si="79"/>
        <v>0</v>
      </c>
      <c r="BF68" s="70">
        <f t="shared" si="79"/>
        <v>0</v>
      </c>
      <c r="BG68" s="136">
        <f t="shared" si="79"/>
        <v>0</v>
      </c>
      <c r="BH68" s="71">
        <f t="shared" si="79"/>
        <v>350938075</v>
      </c>
      <c r="BI68" s="90">
        <f t="shared" si="79"/>
        <v>0</v>
      </c>
      <c r="BJ68" s="67">
        <f t="shared" si="79"/>
        <v>350938075</v>
      </c>
      <c r="BK68" s="66">
        <f t="shared" si="79"/>
        <v>0</v>
      </c>
      <c r="BL68" s="70">
        <f t="shared" si="79"/>
        <v>0</v>
      </c>
      <c r="BM68" s="67">
        <f t="shared" si="79"/>
        <v>0</v>
      </c>
      <c r="BN68" s="73">
        <f t="shared" si="79"/>
        <v>350938075</v>
      </c>
    </row>
    <row r="69" spans="1:66" s="43" customFormat="1" ht="41.1" customHeight="1">
      <c r="A69" s="333"/>
      <c r="B69" s="363"/>
      <c r="C69" s="366"/>
      <c r="D69" s="360" t="s">
        <v>34</v>
      </c>
      <c r="E69" s="361"/>
      <c r="F69" s="66">
        <f t="shared" si="79"/>
        <v>1176471</v>
      </c>
      <c r="G69" s="70">
        <f t="shared" si="79"/>
        <v>0</v>
      </c>
      <c r="H69" s="67">
        <f t="shared" si="79"/>
        <v>1176471</v>
      </c>
      <c r="I69" s="66">
        <f t="shared" si="79"/>
        <v>0</v>
      </c>
      <c r="J69" s="70">
        <f t="shared" si="79"/>
        <v>0</v>
      </c>
      <c r="K69" s="67">
        <f t="shared" si="79"/>
        <v>0</v>
      </c>
      <c r="L69" s="66">
        <f t="shared" si="79"/>
        <v>0</v>
      </c>
      <c r="M69" s="70">
        <f t="shared" si="79"/>
        <v>0</v>
      </c>
      <c r="N69" s="67">
        <f t="shared" si="79"/>
        <v>0</v>
      </c>
      <c r="O69" s="66">
        <f t="shared" si="79"/>
        <v>0</v>
      </c>
      <c r="P69" s="70">
        <f t="shared" si="79"/>
        <v>0</v>
      </c>
      <c r="Q69" s="136">
        <f t="shared" si="79"/>
        <v>0</v>
      </c>
      <c r="R69" s="66">
        <f t="shared" si="79"/>
        <v>0</v>
      </c>
      <c r="S69" s="70">
        <f t="shared" si="79"/>
        <v>0</v>
      </c>
      <c r="T69" s="136">
        <f t="shared" si="79"/>
        <v>0</v>
      </c>
      <c r="U69" s="66">
        <f t="shared" si="79"/>
        <v>0</v>
      </c>
      <c r="V69" s="70">
        <f t="shared" si="79"/>
        <v>0</v>
      </c>
      <c r="W69" s="136">
        <f t="shared" si="79"/>
        <v>0</v>
      </c>
      <c r="X69" s="66">
        <f t="shared" si="79"/>
        <v>1176471</v>
      </c>
      <c r="Y69" s="70">
        <f t="shared" si="79"/>
        <v>0</v>
      </c>
      <c r="Z69" s="136">
        <f t="shared" si="79"/>
        <v>1176471</v>
      </c>
      <c r="AA69" s="66">
        <f t="shared" si="79"/>
        <v>0</v>
      </c>
      <c r="AB69" s="70">
        <f t="shared" si="79"/>
        <v>0</v>
      </c>
      <c r="AC69" s="136">
        <f t="shared" si="79"/>
        <v>0</v>
      </c>
      <c r="AD69" s="66">
        <f t="shared" si="79"/>
        <v>0</v>
      </c>
      <c r="AE69" s="70">
        <f t="shared" si="79"/>
        <v>0</v>
      </c>
      <c r="AF69" s="136">
        <f t="shared" si="79"/>
        <v>0</v>
      </c>
      <c r="AG69" s="66">
        <f t="shared" si="79"/>
        <v>0</v>
      </c>
      <c r="AH69" s="70">
        <f t="shared" si="79"/>
        <v>0</v>
      </c>
      <c r="AI69" s="136">
        <f t="shared" si="79"/>
        <v>0</v>
      </c>
      <c r="AJ69" s="66">
        <f t="shared" si="79"/>
        <v>0</v>
      </c>
      <c r="AK69" s="70">
        <f t="shared" si="79"/>
        <v>0</v>
      </c>
      <c r="AL69" s="136">
        <f t="shared" si="79"/>
        <v>0</v>
      </c>
      <c r="AM69" s="66">
        <f t="shared" si="79"/>
        <v>0</v>
      </c>
      <c r="AN69" s="70">
        <f t="shared" si="79"/>
        <v>0</v>
      </c>
      <c r="AO69" s="136">
        <f t="shared" si="79"/>
        <v>0</v>
      </c>
      <c r="AP69" s="66">
        <f t="shared" si="79"/>
        <v>0</v>
      </c>
      <c r="AQ69" s="70">
        <f t="shared" si="79"/>
        <v>0</v>
      </c>
      <c r="AR69" s="136">
        <f t="shared" si="79"/>
        <v>0</v>
      </c>
      <c r="AS69" s="66">
        <f t="shared" si="79"/>
        <v>0</v>
      </c>
      <c r="AT69" s="70">
        <f t="shared" si="79"/>
        <v>0</v>
      </c>
      <c r="AU69" s="136">
        <f t="shared" si="79"/>
        <v>0</v>
      </c>
      <c r="AV69" s="66">
        <f t="shared" si="79"/>
        <v>0</v>
      </c>
      <c r="AW69" s="70">
        <f t="shared" si="79"/>
        <v>0</v>
      </c>
      <c r="AX69" s="136">
        <f t="shared" si="79"/>
        <v>0</v>
      </c>
      <c r="AY69" s="66">
        <f t="shared" si="79"/>
        <v>0</v>
      </c>
      <c r="AZ69" s="70">
        <f t="shared" si="79"/>
        <v>0</v>
      </c>
      <c r="BA69" s="136">
        <f t="shared" si="79"/>
        <v>0</v>
      </c>
      <c r="BB69" s="66">
        <f t="shared" si="79"/>
        <v>0</v>
      </c>
      <c r="BC69" s="70">
        <f t="shared" si="79"/>
        <v>0</v>
      </c>
      <c r="BD69" s="136">
        <f t="shared" si="79"/>
        <v>0</v>
      </c>
      <c r="BE69" s="66">
        <f t="shared" si="79"/>
        <v>0</v>
      </c>
      <c r="BF69" s="70">
        <f t="shared" si="79"/>
        <v>0</v>
      </c>
      <c r="BG69" s="136">
        <f t="shared" si="79"/>
        <v>0</v>
      </c>
      <c r="BH69" s="71">
        <f t="shared" si="79"/>
        <v>1176471</v>
      </c>
      <c r="BI69" s="90">
        <f t="shared" si="79"/>
        <v>0</v>
      </c>
      <c r="BJ69" s="67">
        <f t="shared" si="79"/>
        <v>1176471</v>
      </c>
      <c r="BK69" s="66">
        <f t="shared" si="79"/>
        <v>0</v>
      </c>
      <c r="BL69" s="70">
        <f t="shared" si="79"/>
        <v>0</v>
      </c>
      <c r="BM69" s="67">
        <f t="shared" si="79"/>
        <v>0</v>
      </c>
      <c r="BN69" s="73">
        <f t="shared" si="79"/>
        <v>1176471</v>
      </c>
    </row>
    <row r="70" spans="1:66" s="43" customFormat="1" ht="41.1" customHeight="1" thickBot="1">
      <c r="A70" s="333"/>
      <c r="B70" s="363"/>
      <c r="C70" s="366"/>
      <c r="D70" s="338" t="s">
        <v>19</v>
      </c>
      <c r="E70" s="339"/>
      <c r="F70" s="122">
        <f t="shared" ref="F70:BN70" si="80">F69+F68</f>
        <v>352114546</v>
      </c>
      <c r="G70" s="123">
        <f t="shared" si="80"/>
        <v>0</v>
      </c>
      <c r="H70" s="121">
        <f t="shared" si="80"/>
        <v>352114546</v>
      </c>
      <c r="I70" s="122">
        <f t="shared" si="80"/>
        <v>0</v>
      </c>
      <c r="J70" s="123">
        <f t="shared" si="80"/>
        <v>0</v>
      </c>
      <c r="K70" s="121">
        <f t="shared" si="80"/>
        <v>0</v>
      </c>
      <c r="L70" s="122">
        <f t="shared" si="80"/>
        <v>0</v>
      </c>
      <c r="M70" s="123">
        <f t="shared" si="80"/>
        <v>0</v>
      </c>
      <c r="N70" s="121">
        <f t="shared" si="80"/>
        <v>0</v>
      </c>
      <c r="O70" s="122">
        <f t="shared" si="80"/>
        <v>0</v>
      </c>
      <c r="P70" s="123">
        <f t="shared" si="80"/>
        <v>0</v>
      </c>
      <c r="Q70" s="121">
        <f t="shared" si="80"/>
        <v>0</v>
      </c>
      <c r="R70" s="122">
        <f t="shared" si="80"/>
        <v>0</v>
      </c>
      <c r="S70" s="123">
        <f t="shared" si="80"/>
        <v>0</v>
      </c>
      <c r="T70" s="121">
        <f t="shared" si="80"/>
        <v>0</v>
      </c>
      <c r="U70" s="122">
        <f t="shared" si="80"/>
        <v>0</v>
      </c>
      <c r="V70" s="123">
        <f t="shared" si="80"/>
        <v>0</v>
      </c>
      <c r="W70" s="121">
        <f t="shared" si="80"/>
        <v>0</v>
      </c>
      <c r="X70" s="122">
        <f t="shared" si="80"/>
        <v>20000000</v>
      </c>
      <c r="Y70" s="123">
        <f t="shared" si="80"/>
        <v>0</v>
      </c>
      <c r="Z70" s="121">
        <f t="shared" si="80"/>
        <v>20000000</v>
      </c>
      <c r="AA70" s="122">
        <f t="shared" si="80"/>
        <v>55352425</v>
      </c>
      <c r="AB70" s="123">
        <f t="shared" si="80"/>
        <v>12511575</v>
      </c>
      <c r="AC70" s="121">
        <f t="shared" si="80"/>
        <v>67864000</v>
      </c>
      <c r="AD70" s="122">
        <f t="shared" si="80"/>
        <v>55352425</v>
      </c>
      <c r="AE70" s="123">
        <f t="shared" si="80"/>
        <v>12511575</v>
      </c>
      <c r="AF70" s="121">
        <f t="shared" si="80"/>
        <v>67864000</v>
      </c>
      <c r="AG70" s="122">
        <f t="shared" si="80"/>
        <v>55352425</v>
      </c>
      <c r="AH70" s="123">
        <f t="shared" si="80"/>
        <v>12511575</v>
      </c>
      <c r="AI70" s="121">
        <f t="shared" si="80"/>
        <v>67864000</v>
      </c>
      <c r="AJ70" s="122">
        <f t="shared" si="80"/>
        <v>55352425</v>
      </c>
      <c r="AK70" s="123">
        <f t="shared" si="80"/>
        <v>12511575</v>
      </c>
      <c r="AL70" s="121">
        <f t="shared" si="80"/>
        <v>67864000</v>
      </c>
      <c r="AM70" s="122">
        <f t="shared" si="80"/>
        <v>55352425</v>
      </c>
      <c r="AN70" s="123">
        <f t="shared" si="80"/>
        <v>-25023150</v>
      </c>
      <c r="AO70" s="121">
        <f t="shared" si="80"/>
        <v>30329275</v>
      </c>
      <c r="AP70" s="122">
        <f t="shared" si="80"/>
        <v>55352421</v>
      </c>
      <c r="AQ70" s="123">
        <f t="shared" si="80"/>
        <v>-25023150</v>
      </c>
      <c r="AR70" s="121">
        <f t="shared" si="80"/>
        <v>30329271</v>
      </c>
      <c r="AS70" s="122">
        <f t="shared" si="80"/>
        <v>0</v>
      </c>
      <c r="AT70" s="123">
        <f t="shared" si="80"/>
        <v>0</v>
      </c>
      <c r="AU70" s="121">
        <f t="shared" si="80"/>
        <v>0</v>
      </c>
      <c r="AV70" s="122">
        <f t="shared" si="80"/>
        <v>0</v>
      </c>
      <c r="AW70" s="123">
        <f t="shared" si="80"/>
        <v>0</v>
      </c>
      <c r="AX70" s="121">
        <f t="shared" si="80"/>
        <v>0</v>
      </c>
      <c r="AY70" s="122">
        <f t="shared" si="80"/>
        <v>0</v>
      </c>
      <c r="AZ70" s="123">
        <f t="shared" si="80"/>
        <v>0</v>
      </c>
      <c r="BA70" s="121">
        <f t="shared" si="80"/>
        <v>0</v>
      </c>
      <c r="BB70" s="122">
        <f t="shared" si="80"/>
        <v>0</v>
      </c>
      <c r="BC70" s="123">
        <f t="shared" si="80"/>
        <v>0</v>
      </c>
      <c r="BD70" s="121">
        <f t="shared" si="80"/>
        <v>0</v>
      </c>
      <c r="BE70" s="122">
        <f t="shared" si="80"/>
        <v>0</v>
      </c>
      <c r="BF70" s="123">
        <f t="shared" si="80"/>
        <v>0</v>
      </c>
      <c r="BG70" s="121">
        <f t="shared" si="80"/>
        <v>0</v>
      </c>
      <c r="BH70" s="122">
        <f t="shared" si="80"/>
        <v>352114546</v>
      </c>
      <c r="BI70" s="123">
        <f t="shared" si="80"/>
        <v>0</v>
      </c>
      <c r="BJ70" s="121">
        <f t="shared" si="80"/>
        <v>352114546</v>
      </c>
      <c r="BK70" s="122">
        <f t="shared" si="80"/>
        <v>0</v>
      </c>
      <c r="BL70" s="123">
        <f t="shared" si="80"/>
        <v>0</v>
      </c>
      <c r="BM70" s="121">
        <f t="shared" si="80"/>
        <v>0</v>
      </c>
      <c r="BN70" s="202">
        <f t="shared" si="80"/>
        <v>352114546</v>
      </c>
    </row>
    <row r="71" spans="1:66" s="43" customFormat="1" ht="41.1" customHeight="1" thickTop="1">
      <c r="A71" s="332">
        <v>15</v>
      </c>
      <c r="B71" s="362" t="s">
        <v>78</v>
      </c>
      <c r="C71" s="365" t="s">
        <v>5</v>
      </c>
      <c r="D71" s="305" t="s">
        <v>35</v>
      </c>
      <c r="E71" s="368" t="s">
        <v>33</v>
      </c>
      <c r="F71" s="33">
        <v>17794260</v>
      </c>
      <c r="G71" s="36">
        <v>0</v>
      </c>
      <c r="H71" s="35">
        <f>G71+F71</f>
        <v>17794260</v>
      </c>
      <c r="I71" s="33"/>
      <c r="J71" s="34"/>
      <c r="K71" s="35"/>
      <c r="L71" s="33"/>
      <c r="M71" s="34"/>
      <c r="N71" s="35"/>
      <c r="O71" s="33"/>
      <c r="P71" s="34"/>
      <c r="Q71" s="134"/>
      <c r="R71" s="33"/>
      <c r="S71" s="34"/>
      <c r="T71" s="135">
        <f>R71+S71</f>
        <v>0</v>
      </c>
      <c r="U71" s="33">
        <v>0</v>
      </c>
      <c r="V71" s="36">
        <v>0</v>
      </c>
      <c r="W71" s="135">
        <f>U71+V71</f>
        <v>0</v>
      </c>
      <c r="X71" s="33">
        <v>0</v>
      </c>
      <c r="Y71" s="36">
        <v>0</v>
      </c>
      <c r="Z71" s="135">
        <f>X71+Y71</f>
        <v>0</v>
      </c>
      <c r="AA71" s="33">
        <v>2965710</v>
      </c>
      <c r="AB71" s="275">
        <v>649290</v>
      </c>
      <c r="AC71" s="135">
        <f>AA71+AB71</f>
        <v>3615000</v>
      </c>
      <c r="AD71" s="33">
        <v>2965710</v>
      </c>
      <c r="AE71" s="275">
        <v>649290</v>
      </c>
      <c r="AF71" s="135">
        <f>AD71+AE71</f>
        <v>3615000</v>
      </c>
      <c r="AG71" s="33">
        <v>2965710</v>
      </c>
      <c r="AH71" s="275">
        <v>649290</v>
      </c>
      <c r="AI71" s="135">
        <f>AG71+AH71</f>
        <v>3615000</v>
      </c>
      <c r="AJ71" s="33">
        <v>2965710</v>
      </c>
      <c r="AK71" s="275">
        <v>649290</v>
      </c>
      <c r="AL71" s="135">
        <f>AJ71+AK71</f>
        <v>3615000</v>
      </c>
      <c r="AM71" s="33">
        <v>2965710</v>
      </c>
      <c r="AN71" s="275">
        <v>-1298580</v>
      </c>
      <c r="AO71" s="135">
        <f>AM71+AN71</f>
        <v>1667130</v>
      </c>
      <c r="AP71" s="33">
        <v>2965710</v>
      </c>
      <c r="AQ71" s="275">
        <v>-1298580</v>
      </c>
      <c r="AR71" s="135">
        <f>AP71+AQ71</f>
        <v>1667130</v>
      </c>
      <c r="AS71" s="33">
        <v>0</v>
      </c>
      <c r="AT71" s="34">
        <v>0</v>
      </c>
      <c r="AU71" s="135">
        <v>0</v>
      </c>
      <c r="AV71" s="33">
        <v>0</v>
      </c>
      <c r="AW71" s="34">
        <v>0</v>
      </c>
      <c r="AX71" s="135">
        <v>0</v>
      </c>
      <c r="AY71" s="33">
        <v>0</v>
      </c>
      <c r="AZ71" s="34">
        <v>0</v>
      </c>
      <c r="BA71" s="135">
        <v>0</v>
      </c>
      <c r="BB71" s="33">
        <v>0</v>
      </c>
      <c r="BC71" s="34">
        <v>0</v>
      </c>
      <c r="BD71" s="135">
        <v>0</v>
      </c>
      <c r="BE71" s="33">
        <v>0</v>
      </c>
      <c r="BF71" s="34">
        <v>0</v>
      </c>
      <c r="BG71" s="135">
        <v>0</v>
      </c>
      <c r="BH71" s="40">
        <f t="shared" ref="BH71:BJ72" si="81">L71+O71+R71+U71+X71+AA71+AD71+AG71+AJ71+AM71+AP71</f>
        <v>17794260</v>
      </c>
      <c r="BI71" s="65">
        <f t="shared" si="81"/>
        <v>0</v>
      </c>
      <c r="BJ71" s="35">
        <f t="shared" si="81"/>
        <v>17794260</v>
      </c>
      <c r="BK71" s="33">
        <v>0</v>
      </c>
      <c r="BL71" s="36">
        <v>0</v>
      </c>
      <c r="BM71" s="35">
        <f>BL71+BK71</f>
        <v>0</v>
      </c>
      <c r="BN71" s="42">
        <f>BM71+BJ71</f>
        <v>17794260</v>
      </c>
    </row>
    <row r="72" spans="1:66" s="43" customFormat="1" ht="41.1" customHeight="1">
      <c r="A72" s="333"/>
      <c r="B72" s="363"/>
      <c r="C72" s="366"/>
      <c r="D72" s="306" t="s">
        <v>36</v>
      </c>
      <c r="E72" s="369"/>
      <c r="F72" s="66">
        <v>100834142</v>
      </c>
      <c r="G72" s="68">
        <v>0</v>
      </c>
      <c r="H72" s="67">
        <f>G72+F72</f>
        <v>100834142</v>
      </c>
      <c r="I72" s="66"/>
      <c r="J72" s="70"/>
      <c r="K72" s="67"/>
      <c r="L72" s="66"/>
      <c r="M72" s="70"/>
      <c r="N72" s="67"/>
      <c r="O72" s="66"/>
      <c r="P72" s="70"/>
      <c r="Q72" s="142"/>
      <c r="R72" s="66"/>
      <c r="S72" s="70"/>
      <c r="T72" s="136">
        <f>R72+S72</f>
        <v>0</v>
      </c>
      <c r="U72" s="66">
        <v>0</v>
      </c>
      <c r="V72" s="70">
        <v>0</v>
      </c>
      <c r="W72" s="136">
        <f>U72+V72</f>
        <v>0</v>
      </c>
      <c r="X72" s="66">
        <v>0</v>
      </c>
      <c r="Y72" s="70">
        <v>0</v>
      </c>
      <c r="Z72" s="136">
        <f>X72+Y72</f>
        <v>0</v>
      </c>
      <c r="AA72" s="66">
        <v>16805691</v>
      </c>
      <c r="AB72" s="70">
        <v>3676309</v>
      </c>
      <c r="AC72" s="136">
        <f>AA72+AB72</f>
        <v>20482000</v>
      </c>
      <c r="AD72" s="66">
        <v>16805690</v>
      </c>
      <c r="AE72" s="70">
        <v>3676309</v>
      </c>
      <c r="AF72" s="136">
        <f>AD72+AE72</f>
        <v>20481999</v>
      </c>
      <c r="AG72" s="66">
        <v>16805690</v>
      </c>
      <c r="AH72" s="70">
        <v>3676309</v>
      </c>
      <c r="AI72" s="136">
        <f>AG72+AH72</f>
        <v>20481999</v>
      </c>
      <c r="AJ72" s="66">
        <v>16805690</v>
      </c>
      <c r="AK72" s="70">
        <v>3676309</v>
      </c>
      <c r="AL72" s="136">
        <f>AJ72+AK72</f>
        <v>20481999</v>
      </c>
      <c r="AM72" s="66">
        <v>16805690</v>
      </c>
      <c r="AN72" s="70">
        <v>-7352618</v>
      </c>
      <c r="AO72" s="136">
        <f>AM72+AN72</f>
        <v>9453072</v>
      </c>
      <c r="AP72" s="66">
        <v>16805691</v>
      </c>
      <c r="AQ72" s="70">
        <v>-7352618</v>
      </c>
      <c r="AR72" s="136">
        <f>AP72+AQ72</f>
        <v>9453073</v>
      </c>
      <c r="AS72" s="66">
        <v>0</v>
      </c>
      <c r="AT72" s="70">
        <v>0</v>
      </c>
      <c r="AU72" s="136">
        <v>0</v>
      </c>
      <c r="AV72" s="66">
        <v>0</v>
      </c>
      <c r="AW72" s="70">
        <v>0</v>
      </c>
      <c r="AX72" s="136">
        <v>0</v>
      </c>
      <c r="AY72" s="66">
        <v>0</v>
      </c>
      <c r="AZ72" s="70">
        <v>0</v>
      </c>
      <c r="BA72" s="136">
        <v>0</v>
      </c>
      <c r="BB72" s="66">
        <v>0</v>
      </c>
      <c r="BC72" s="70">
        <v>0</v>
      </c>
      <c r="BD72" s="136">
        <v>0</v>
      </c>
      <c r="BE72" s="66">
        <v>0</v>
      </c>
      <c r="BF72" s="70">
        <v>0</v>
      </c>
      <c r="BG72" s="136">
        <v>0</v>
      </c>
      <c r="BH72" s="71">
        <f t="shared" si="81"/>
        <v>100834142</v>
      </c>
      <c r="BI72" s="90">
        <f t="shared" si="81"/>
        <v>0</v>
      </c>
      <c r="BJ72" s="67">
        <f t="shared" si="81"/>
        <v>100834142</v>
      </c>
      <c r="BK72" s="66">
        <v>0</v>
      </c>
      <c r="BL72" s="70">
        <v>0</v>
      </c>
      <c r="BM72" s="67">
        <f>BL72+BK72</f>
        <v>0</v>
      </c>
      <c r="BN72" s="73">
        <f>BM72+BJ72</f>
        <v>100834142</v>
      </c>
    </row>
    <row r="73" spans="1:66" s="43" customFormat="1" ht="55.5" customHeight="1" thickBot="1">
      <c r="A73" s="347"/>
      <c r="B73" s="364"/>
      <c r="C73" s="367"/>
      <c r="D73" s="350" t="s">
        <v>19</v>
      </c>
      <c r="E73" s="351"/>
      <c r="F73" s="57">
        <f t="shared" ref="F73:BN73" si="82">F71+F72</f>
        <v>118628402</v>
      </c>
      <c r="G73" s="58">
        <f t="shared" si="82"/>
        <v>0</v>
      </c>
      <c r="H73" s="59">
        <f t="shared" si="82"/>
        <v>118628402</v>
      </c>
      <c r="I73" s="57">
        <f t="shared" si="82"/>
        <v>0</v>
      </c>
      <c r="J73" s="58">
        <f t="shared" si="82"/>
        <v>0</v>
      </c>
      <c r="K73" s="59">
        <f t="shared" si="82"/>
        <v>0</v>
      </c>
      <c r="L73" s="57">
        <f t="shared" si="82"/>
        <v>0</v>
      </c>
      <c r="M73" s="58">
        <f t="shared" si="82"/>
        <v>0</v>
      </c>
      <c r="N73" s="59">
        <f t="shared" si="82"/>
        <v>0</v>
      </c>
      <c r="O73" s="57">
        <f t="shared" si="82"/>
        <v>0</v>
      </c>
      <c r="P73" s="58">
        <f t="shared" si="82"/>
        <v>0</v>
      </c>
      <c r="Q73" s="59">
        <f t="shared" si="82"/>
        <v>0</v>
      </c>
      <c r="R73" s="57">
        <f t="shared" si="82"/>
        <v>0</v>
      </c>
      <c r="S73" s="58">
        <f t="shared" si="82"/>
        <v>0</v>
      </c>
      <c r="T73" s="59">
        <f t="shared" si="82"/>
        <v>0</v>
      </c>
      <c r="U73" s="57">
        <f t="shared" si="82"/>
        <v>0</v>
      </c>
      <c r="V73" s="58">
        <f t="shared" si="82"/>
        <v>0</v>
      </c>
      <c r="W73" s="59">
        <f t="shared" si="82"/>
        <v>0</v>
      </c>
      <c r="X73" s="57">
        <f t="shared" si="82"/>
        <v>0</v>
      </c>
      <c r="Y73" s="58">
        <f t="shared" si="82"/>
        <v>0</v>
      </c>
      <c r="Z73" s="59">
        <f t="shared" si="82"/>
        <v>0</v>
      </c>
      <c r="AA73" s="57">
        <f t="shared" si="82"/>
        <v>19771401</v>
      </c>
      <c r="AB73" s="58">
        <f t="shared" si="82"/>
        <v>4325599</v>
      </c>
      <c r="AC73" s="59">
        <f t="shared" si="82"/>
        <v>24097000</v>
      </c>
      <c r="AD73" s="57">
        <f t="shared" si="82"/>
        <v>19771400</v>
      </c>
      <c r="AE73" s="58">
        <f t="shared" si="82"/>
        <v>4325599</v>
      </c>
      <c r="AF73" s="59">
        <f t="shared" si="82"/>
        <v>24096999</v>
      </c>
      <c r="AG73" s="57">
        <f t="shared" si="82"/>
        <v>19771400</v>
      </c>
      <c r="AH73" s="58">
        <f t="shared" si="82"/>
        <v>4325599</v>
      </c>
      <c r="AI73" s="59">
        <f t="shared" si="82"/>
        <v>24096999</v>
      </c>
      <c r="AJ73" s="57">
        <f t="shared" si="82"/>
        <v>19771400</v>
      </c>
      <c r="AK73" s="58">
        <f t="shared" si="82"/>
        <v>4325599</v>
      </c>
      <c r="AL73" s="59">
        <f t="shared" si="82"/>
        <v>24096999</v>
      </c>
      <c r="AM73" s="57">
        <f t="shared" si="82"/>
        <v>19771400</v>
      </c>
      <c r="AN73" s="58">
        <f t="shared" si="82"/>
        <v>-8651198</v>
      </c>
      <c r="AO73" s="59">
        <f t="shared" si="82"/>
        <v>11120202</v>
      </c>
      <c r="AP73" s="57">
        <f t="shared" si="82"/>
        <v>19771401</v>
      </c>
      <c r="AQ73" s="58">
        <f t="shared" si="82"/>
        <v>-8651198</v>
      </c>
      <c r="AR73" s="59">
        <f t="shared" si="82"/>
        <v>11120203</v>
      </c>
      <c r="AS73" s="57">
        <f t="shared" si="82"/>
        <v>0</v>
      </c>
      <c r="AT73" s="58">
        <f t="shared" si="82"/>
        <v>0</v>
      </c>
      <c r="AU73" s="59">
        <f t="shared" si="82"/>
        <v>0</v>
      </c>
      <c r="AV73" s="57">
        <f t="shared" si="82"/>
        <v>0</v>
      </c>
      <c r="AW73" s="58">
        <f t="shared" si="82"/>
        <v>0</v>
      </c>
      <c r="AX73" s="59">
        <f t="shared" si="82"/>
        <v>0</v>
      </c>
      <c r="AY73" s="57">
        <f t="shared" si="82"/>
        <v>0</v>
      </c>
      <c r="AZ73" s="58">
        <f t="shared" si="82"/>
        <v>0</v>
      </c>
      <c r="BA73" s="59">
        <f t="shared" si="82"/>
        <v>0</v>
      </c>
      <c r="BB73" s="57">
        <f t="shared" si="82"/>
        <v>0</v>
      </c>
      <c r="BC73" s="58">
        <f t="shared" si="82"/>
        <v>0</v>
      </c>
      <c r="BD73" s="59">
        <f t="shared" si="82"/>
        <v>0</v>
      </c>
      <c r="BE73" s="57">
        <f t="shared" si="82"/>
        <v>0</v>
      </c>
      <c r="BF73" s="58">
        <f t="shared" si="82"/>
        <v>0</v>
      </c>
      <c r="BG73" s="59">
        <f t="shared" si="82"/>
        <v>0</v>
      </c>
      <c r="BH73" s="57">
        <f t="shared" si="82"/>
        <v>118628402</v>
      </c>
      <c r="BI73" s="58">
        <f t="shared" si="82"/>
        <v>0</v>
      </c>
      <c r="BJ73" s="59">
        <f t="shared" si="82"/>
        <v>118628402</v>
      </c>
      <c r="BK73" s="57">
        <f t="shared" si="82"/>
        <v>0</v>
      </c>
      <c r="BL73" s="58">
        <f t="shared" si="82"/>
        <v>0</v>
      </c>
      <c r="BM73" s="59">
        <f t="shared" si="82"/>
        <v>0</v>
      </c>
      <c r="BN73" s="63">
        <f t="shared" si="82"/>
        <v>118628402</v>
      </c>
    </row>
    <row r="74" spans="1:66" s="43" customFormat="1" ht="50.1" customHeight="1" thickTop="1">
      <c r="A74" s="332">
        <v>16</v>
      </c>
      <c r="B74" s="334" t="s">
        <v>39</v>
      </c>
      <c r="C74" s="336" t="s">
        <v>40</v>
      </c>
      <c r="D74" s="354" t="s">
        <v>32</v>
      </c>
      <c r="E74" s="308" t="s">
        <v>33</v>
      </c>
      <c r="F74" s="33">
        <v>16678570</v>
      </c>
      <c r="G74" s="36">
        <v>-3242580</v>
      </c>
      <c r="H74" s="35">
        <f>G74+F74</f>
        <v>13435990</v>
      </c>
      <c r="I74" s="33"/>
      <c r="J74" s="34"/>
      <c r="K74" s="35"/>
      <c r="L74" s="33"/>
      <c r="M74" s="34"/>
      <c r="N74" s="35"/>
      <c r="O74" s="33"/>
      <c r="P74" s="34"/>
      <c r="Q74" s="134"/>
      <c r="R74" s="33"/>
      <c r="S74" s="34"/>
      <c r="T74" s="135">
        <f>R74+S74</f>
        <v>0</v>
      </c>
      <c r="U74" s="33"/>
      <c r="V74" s="36"/>
      <c r="W74" s="135">
        <f>U74+V74</f>
        <v>0</v>
      </c>
      <c r="X74" s="33">
        <v>16520838</v>
      </c>
      <c r="Y74" s="36">
        <v>-3242580</v>
      </c>
      <c r="Z74" s="135">
        <f>X74+Y74</f>
        <v>13278258</v>
      </c>
      <c r="AA74" s="33">
        <v>0</v>
      </c>
      <c r="AB74" s="34">
        <v>0</v>
      </c>
      <c r="AC74" s="135">
        <v>0</v>
      </c>
      <c r="AD74" s="33">
        <v>0</v>
      </c>
      <c r="AE74" s="34">
        <v>0</v>
      </c>
      <c r="AF74" s="135">
        <v>0</v>
      </c>
      <c r="AG74" s="33">
        <v>0</v>
      </c>
      <c r="AH74" s="34">
        <v>0</v>
      </c>
      <c r="AI74" s="135">
        <v>0</v>
      </c>
      <c r="AJ74" s="33">
        <v>0</v>
      </c>
      <c r="AK74" s="34">
        <v>0</v>
      </c>
      <c r="AL74" s="135">
        <v>0</v>
      </c>
      <c r="AM74" s="33">
        <v>0</v>
      </c>
      <c r="AN74" s="34">
        <v>0</v>
      </c>
      <c r="AO74" s="135">
        <v>0</v>
      </c>
      <c r="AP74" s="33">
        <v>0</v>
      </c>
      <c r="AQ74" s="34">
        <v>0</v>
      </c>
      <c r="AR74" s="135">
        <v>0</v>
      </c>
      <c r="AS74" s="33">
        <v>0</v>
      </c>
      <c r="AT74" s="34">
        <v>0</v>
      </c>
      <c r="AU74" s="135">
        <v>0</v>
      </c>
      <c r="AV74" s="33">
        <v>0</v>
      </c>
      <c r="AW74" s="34">
        <v>0</v>
      </c>
      <c r="AX74" s="135">
        <v>0</v>
      </c>
      <c r="AY74" s="33">
        <v>0</v>
      </c>
      <c r="AZ74" s="34">
        <v>0</v>
      </c>
      <c r="BA74" s="135">
        <v>0</v>
      </c>
      <c r="BB74" s="33">
        <v>0</v>
      </c>
      <c r="BC74" s="34">
        <v>0</v>
      </c>
      <c r="BD74" s="135">
        <v>0</v>
      </c>
      <c r="BE74" s="33">
        <v>0</v>
      </c>
      <c r="BF74" s="34">
        <v>0</v>
      </c>
      <c r="BG74" s="135">
        <v>0</v>
      </c>
      <c r="BH74" s="40">
        <f t="shared" ref="BH74:BJ75" si="83">L74+O74+R74+U74+X74+AA74+AD74+AG74+AJ74+AM74</f>
        <v>16520838</v>
      </c>
      <c r="BI74" s="65">
        <f t="shared" si="83"/>
        <v>-3242580</v>
      </c>
      <c r="BJ74" s="35">
        <f t="shared" si="83"/>
        <v>13278258</v>
      </c>
      <c r="BK74" s="33">
        <v>157732</v>
      </c>
      <c r="BL74" s="36">
        <v>0</v>
      </c>
      <c r="BM74" s="35">
        <f>BL74+BK74</f>
        <v>157732</v>
      </c>
      <c r="BN74" s="42">
        <f>BM74+BJ74</f>
        <v>13435990</v>
      </c>
    </row>
    <row r="75" spans="1:66" s="43" customFormat="1" ht="50.1" customHeight="1">
      <c r="A75" s="333"/>
      <c r="B75" s="335"/>
      <c r="C75" s="337"/>
      <c r="D75" s="355"/>
      <c r="E75" s="309" t="s">
        <v>34</v>
      </c>
      <c r="F75" s="66">
        <v>12750</v>
      </c>
      <c r="G75" s="68">
        <v>0</v>
      </c>
      <c r="H75" s="67">
        <f>G75+F75</f>
        <v>12750</v>
      </c>
      <c r="I75" s="66"/>
      <c r="J75" s="70"/>
      <c r="K75" s="67"/>
      <c r="L75" s="66"/>
      <c r="M75" s="70"/>
      <c r="N75" s="67"/>
      <c r="O75" s="66"/>
      <c r="P75" s="70"/>
      <c r="Q75" s="136"/>
      <c r="R75" s="66"/>
      <c r="S75" s="70"/>
      <c r="T75" s="136">
        <f>R75+S75</f>
        <v>0</v>
      </c>
      <c r="U75" s="66"/>
      <c r="V75" s="68"/>
      <c r="W75" s="136">
        <f>U75+V75</f>
        <v>0</v>
      </c>
      <c r="X75" s="66">
        <v>12750</v>
      </c>
      <c r="Y75" s="68">
        <v>0</v>
      </c>
      <c r="Z75" s="136">
        <f>X75+Y75</f>
        <v>12750</v>
      </c>
      <c r="AA75" s="66">
        <v>0</v>
      </c>
      <c r="AB75" s="70">
        <v>0</v>
      </c>
      <c r="AC75" s="136">
        <v>0</v>
      </c>
      <c r="AD75" s="66">
        <v>0</v>
      </c>
      <c r="AE75" s="70">
        <v>0</v>
      </c>
      <c r="AF75" s="136">
        <v>0</v>
      </c>
      <c r="AG75" s="66">
        <v>0</v>
      </c>
      <c r="AH75" s="70">
        <v>0</v>
      </c>
      <c r="AI75" s="136">
        <v>0</v>
      </c>
      <c r="AJ75" s="66">
        <v>0</v>
      </c>
      <c r="AK75" s="70">
        <v>0</v>
      </c>
      <c r="AL75" s="136">
        <v>0</v>
      </c>
      <c r="AM75" s="66">
        <v>0</v>
      </c>
      <c r="AN75" s="70">
        <v>0</v>
      </c>
      <c r="AO75" s="136">
        <v>0</v>
      </c>
      <c r="AP75" s="66">
        <v>0</v>
      </c>
      <c r="AQ75" s="70">
        <v>0</v>
      </c>
      <c r="AR75" s="136">
        <v>0</v>
      </c>
      <c r="AS75" s="66">
        <v>0</v>
      </c>
      <c r="AT75" s="70">
        <v>0</v>
      </c>
      <c r="AU75" s="136">
        <v>0</v>
      </c>
      <c r="AV75" s="66">
        <v>0</v>
      </c>
      <c r="AW75" s="70">
        <v>0</v>
      </c>
      <c r="AX75" s="136">
        <v>0</v>
      </c>
      <c r="AY75" s="66">
        <v>0</v>
      </c>
      <c r="AZ75" s="70">
        <v>0</v>
      </c>
      <c r="BA75" s="136">
        <v>0</v>
      </c>
      <c r="BB75" s="66">
        <v>0</v>
      </c>
      <c r="BC75" s="70">
        <v>0</v>
      </c>
      <c r="BD75" s="136">
        <v>0</v>
      </c>
      <c r="BE75" s="66">
        <v>0</v>
      </c>
      <c r="BF75" s="70">
        <v>0</v>
      </c>
      <c r="BG75" s="136">
        <v>0</v>
      </c>
      <c r="BH75" s="71">
        <f t="shared" si="83"/>
        <v>12750</v>
      </c>
      <c r="BI75" s="76">
        <f t="shared" si="83"/>
        <v>0</v>
      </c>
      <c r="BJ75" s="67">
        <f t="shared" si="83"/>
        <v>12750</v>
      </c>
      <c r="BK75" s="66">
        <v>0</v>
      </c>
      <c r="BL75" s="68">
        <v>0</v>
      </c>
      <c r="BM75" s="67">
        <f>BL75+BK75</f>
        <v>0</v>
      </c>
      <c r="BN75" s="73">
        <f>BM75+BJ75</f>
        <v>12750</v>
      </c>
    </row>
    <row r="76" spans="1:66" s="141" customFormat="1" ht="50.1" customHeight="1">
      <c r="A76" s="333"/>
      <c r="B76" s="335"/>
      <c r="C76" s="337"/>
      <c r="D76" s="356" t="s">
        <v>19</v>
      </c>
      <c r="E76" s="357"/>
      <c r="F76" s="137">
        <f>F75+F74</f>
        <v>16691320</v>
      </c>
      <c r="G76" s="138">
        <f>G75+G74</f>
        <v>-3242580</v>
      </c>
      <c r="H76" s="117">
        <f>H75+H74</f>
        <v>13448740</v>
      </c>
      <c r="I76" s="137"/>
      <c r="J76" s="138"/>
      <c r="K76" s="117"/>
      <c r="L76" s="137"/>
      <c r="M76" s="138"/>
      <c r="N76" s="117"/>
      <c r="O76" s="137"/>
      <c r="P76" s="138"/>
      <c r="Q76" s="139"/>
      <c r="R76" s="137">
        <f t="shared" ref="R76:BN76" si="84">R75+R74</f>
        <v>0</v>
      </c>
      <c r="S76" s="138">
        <f t="shared" si="84"/>
        <v>0</v>
      </c>
      <c r="T76" s="139">
        <f t="shared" si="84"/>
        <v>0</v>
      </c>
      <c r="U76" s="137">
        <f t="shared" si="84"/>
        <v>0</v>
      </c>
      <c r="V76" s="138">
        <f t="shared" si="84"/>
        <v>0</v>
      </c>
      <c r="W76" s="139">
        <f t="shared" si="84"/>
        <v>0</v>
      </c>
      <c r="X76" s="137">
        <f t="shared" si="84"/>
        <v>16533588</v>
      </c>
      <c r="Y76" s="138">
        <f t="shared" si="84"/>
        <v>-3242580</v>
      </c>
      <c r="Z76" s="139">
        <f t="shared" si="84"/>
        <v>13291008</v>
      </c>
      <c r="AA76" s="137">
        <f t="shared" si="84"/>
        <v>0</v>
      </c>
      <c r="AB76" s="138">
        <f t="shared" si="84"/>
        <v>0</v>
      </c>
      <c r="AC76" s="139">
        <f t="shared" si="84"/>
        <v>0</v>
      </c>
      <c r="AD76" s="137">
        <f t="shared" si="84"/>
        <v>0</v>
      </c>
      <c r="AE76" s="138">
        <f t="shared" si="84"/>
        <v>0</v>
      </c>
      <c r="AF76" s="139">
        <f t="shared" si="84"/>
        <v>0</v>
      </c>
      <c r="AG76" s="137">
        <f t="shared" si="84"/>
        <v>0</v>
      </c>
      <c r="AH76" s="138">
        <f t="shared" si="84"/>
        <v>0</v>
      </c>
      <c r="AI76" s="139">
        <f t="shared" si="84"/>
        <v>0</v>
      </c>
      <c r="AJ76" s="137">
        <f t="shared" si="84"/>
        <v>0</v>
      </c>
      <c r="AK76" s="138">
        <f t="shared" si="84"/>
        <v>0</v>
      </c>
      <c r="AL76" s="139">
        <f t="shared" si="84"/>
        <v>0</v>
      </c>
      <c r="AM76" s="137">
        <f t="shared" si="84"/>
        <v>0</v>
      </c>
      <c r="AN76" s="138">
        <f t="shared" si="84"/>
        <v>0</v>
      </c>
      <c r="AO76" s="139">
        <f t="shared" si="84"/>
        <v>0</v>
      </c>
      <c r="AP76" s="137">
        <f t="shared" si="84"/>
        <v>0</v>
      </c>
      <c r="AQ76" s="138">
        <f t="shared" si="84"/>
        <v>0</v>
      </c>
      <c r="AR76" s="139">
        <f t="shared" si="84"/>
        <v>0</v>
      </c>
      <c r="AS76" s="137">
        <f t="shared" si="84"/>
        <v>0</v>
      </c>
      <c r="AT76" s="138">
        <f t="shared" si="84"/>
        <v>0</v>
      </c>
      <c r="AU76" s="139">
        <f t="shared" si="84"/>
        <v>0</v>
      </c>
      <c r="AV76" s="137">
        <f t="shared" si="84"/>
        <v>0</v>
      </c>
      <c r="AW76" s="138">
        <f t="shared" si="84"/>
        <v>0</v>
      </c>
      <c r="AX76" s="139">
        <f t="shared" si="84"/>
        <v>0</v>
      </c>
      <c r="AY76" s="137">
        <f t="shared" si="84"/>
        <v>0</v>
      </c>
      <c r="AZ76" s="138">
        <f t="shared" si="84"/>
        <v>0</v>
      </c>
      <c r="BA76" s="139">
        <f t="shared" si="84"/>
        <v>0</v>
      </c>
      <c r="BB76" s="137">
        <f t="shared" si="84"/>
        <v>0</v>
      </c>
      <c r="BC76" s="138">
        <f t="shared" si="84"/>
        <v>0</v>
      </c>
      <c r="BD76" s="139">
        <f t="shared" si="84"/>
        <v>0</v>
      </c>
      <c r="BE76" s="137">
        <f t="shared" si="84"/>
        <v>0</v>
      </c>
      <c r="BF76" s="138">
        <f t="shared" si="84"/>
        <v>0</v>
      </c>
      <c r="BG76" s="139">
        <f t="shared" si="84"/>
        <v>0</v>
      </c>
      <c r="BH76" s="115">
        <f t="shared" si="84"/>
        <v>16533588</v>
      </c>
      <c r="BI76" s="116">
        <f t="shared" si="84"/>
        <v>-3242580</v>
      </c>
      <c r="BJ76" s="117">
        <f t="shared" si="84"/>
        <v>13291008</v>
      </c>
      <c r="BK76" s="137">
        <f t="shared" si="84"/>
        <v>157732</v>
      </c>
      <c r="BL76" s="138">
        <f t="shared" si="84"/>
        <v>0</v>
      </c>
      <c r="BM76" s="117">
        <f t="shared" si="84"/>
        <v>157732</v>
      </c>
      <c r="BN76" s="140">
        <f t="shared" si="84"/>
        <v>13448740</v>
      </c>
    </row>
    <row r="77" spans="1:66" s="43" customFormat="1" ht="50.1" customHeight="1">
      <c r="A77" s="333"/>
      <c r="B77" s="335"/>
      <c r="C77" s="337"/>
      <c r="D77" s="355" t="s">
        <v>35</v>
      </c>
      <c r="E77" s="309" t="s">
        <v>33</v>
      </c>
      <c r="F77" s="66">
        <v>2943277</v>
      </c>
      <c r="G77" s="272">
        <v>-572220</v>
      </c>
      <c r="H77" s="67">
        <f>G77+F77</f>
        <v>2371057</v>
      </c>
      <c r="I77" s="66"/>
      <c r="J77" s="70"/>
      <c r="K77" s="67"/>
      <c r="L77" s="66"/>
      <c r="M77" s="70"/>
      <c r="N77" s="67"/>
      <c r="O77" s="66"/>
      <c r="P77" s="70"/>
      <c r="Q77" s="142"/>
      <c r="R77" s="66"/>
      <c r="S77" s="70"/>
      <c r="T77" s="136">
        <f>R77+S77</f>
        <v>0</v>
      </c>
      <c r="U77" s="66"/>
      <c r="V77" s="68"/>
      <c r="W77" s="136">
        <f>U77+V77</f>
        <v>0</v>
      </c>
      <c r="X77" s="66">
        <v>2915442</v>
      </c>
      <c r="Y77" s="272">
        <v>-572220</v>
      </c>
      <c r="Z77" s="136">
        <f>X77+Y77</f>
        <v>2343222</v>
      </c>
      <c r="AA77" s="66">
        <v>0</v>
      </c>
      <c r="AB77" s="70">
        <v>0</v>
      </c>
      <c r="AC77" s="136">
        <v>0</v>
      </c>
      <c r="AD77" s="66">
        <v>0</v>
      </c>
      <c r="AE77" s="70">
        <v>0</v>
      </c>
      <c r="AF77" s="136">
        <v>0</v>
      </c>
      <c r="AG77" s="66">
        <v>0</v>
      </c>
      <c r="AH77" s="70">
        <v>0</v>
      </c>
      <c r="AI77" s="136">
        <v>0</v>
      </c>
      <c r="AJ77" s="66">
        <v>0</v>
      </c>
      <c r="AK77" s="70">
        <v>0</v>
      </c>
      <c r="AL77" s="136">
        <v>0</v>
      </c>
      <c r="AM77" s="66">
        <v>0</v>
      </c>
      <c r="AN77" s="70">
        <v>0</v>
      </c>
      <c r="AO77" s="136">
        <v>0</v>
      </c>
      <c r="AP77" s="66">
        <v>0</v>
      </c>
      <c r="AQ77" s="70">
        <v>0</v>
      </c>
      <c r="AR77" s="136">
        <v>0</v>
      </c>
      <c r="AS77" s="66">
        <v>0</v>
      </c>
      <c r="AT77" s="70">
        <v>0</v>
      </c>
      <c r="AU77" s="136">
        <v>0</v>
      </c>
      <c r="AV77" s="66">
        <v>0</v>
      </c>
      <c r="AW77" s="70">
        <v>0</v>
      </c>
      <c r="AX77" s="136">
        <v>0</v>
      </c>
      <c r="AY77" s="66">
        <v>0</v>
      </c>
      <c r="AZ77" s="70">
        <v>0</v>
      </c>
      <c r="BA77" s="136">
        <v>0</v>
      </c>
      <c r="BB77" s="66">
        <v>0</v>
      </c>
      <c r="BC77" s="70">
        <v>0</v>
      </c>
      <c r="BD77" s="136">
        <v>0</v>
      </c>
      <c r="BE77" s="66">
        <v>0</v>
      </c>
      <c r="BF77" s="70">
        <v>0</v>
      </c>
      <c r="BG77" s="136">
        <v>0</v>
      </c>
      <c r="BH77" s="71">
        <f t="shared" ref="BH77:BJ78" si="85">L77+O77+R77+U77+X77+AA77+AD77+AG77+AJ77+AM77</f>
        <v>2915442</v>
      </c>
      <c r="BI77" s="274">
        <f t="shared" si="85"/>
        <v>-572220</v>
      </c>
      <c r="BJ77" s="67">
        <f t="shared" si="85"/>
        <v>2343222</v>
      </c>
      <c r="BK77" s="66">
        <v>27835</v>
      </c>
      <c r="BL77" s="68">
        <v>0</v>
      </c>
      <c r="BM77" s="67">
        <f>BL77+BK77</f>
        <v>27835</v>
      </c>
      <c r="BN77" s="73">
        <f>BM77+BJ77</f>
        <v>2371057</v>
      </c>
    </row>
    <row r="78" spans="1:66" s="43" customFormat="1" ht="50.1" customHeight="1">
      <c r="A78" s="333"/>
      <c r="B78" s="335"/>
      <c r="C78" s="337"/>
      <c r="D78" s="355"/>
      <c r="E78" s="309" t="s">
        <v>34</v>
      </c>
      <c r="F78" s="66">
        <v>2250</v>
      </c>
      <c r="G78" s="68">
        <v>0</v>
      </c>
      <c r="H78" s="67">
        <f>G78+F78</f>
        <v>2250</v>
      </c>
      <c r="I78" s="66"/>
      <c r="J78" s="70"/>
      <c r="K78" s="67"/>
      <c r="L78" s="66"/>
      <c r="M78" s="70"/>
      <c r="N78" s="67"/>
      <c r="O78" s="66"/>
      <c r="P78" s="70"/>
      <c r="Q78" s="136"/>
      <c r="R78" s="66"/>
      <c r="S78" s="70"/>
      <c r="T78" s="136">
        <f>R78+S78</f>
        <v>0</v>
      </c>
      <c r="U78" s="66"/>
      <c r="V78" s="68"/>
      <c r="W78" s="136">
        <f>U78+V78</f>
        <v>0</v>
      </c>
      <c r="X78" s="66">
        <v>2250</v>
      </c>
      <c r="Y78" s="68">
        <v>0</v>
      </c>
      <c r="Z78" s="136">
        <f>X78+Y78</f>
        <v>2250</v>
      </c>
      <c r="AA78" s="66">
        <v>0</v>
      </c>
      <c r="AB78" s="70">
        <v>0</v>
      </c>
      <c r="AC78" s="136">
        <v>0</v>
      </c>
      <c r="AD78" s="66">
        <v>0</v>
      </c>
      <c r="AE78" s="70">
        <v>0</v>
      </c>
      <c r="AF78" s="136">
        <v>0</v>
      </c>
      <c r="AG78" s="66">
        <v>0</v>
      </c>
      <c r="AH78" s="70">
        <v>0</v>
      </c>
      <c r="AI78" s="136">
        <v>0</v>
      </c>
      <c r="AJ78" s="66">
        <v>0</v>
      </c>
      <c r="AK78" s="70">
        <v>0</v>
      </c>
      <c r="AL78" s="136">
        <v>0</v>
      </c>
      <c r="AM78" s="66">
        <v>0</v>
      </c>
      <c r="AN78" s="70">
        <v>0</v>
      </c>
      <c r="AO78" s="136">
        <v>0</v>
      </c>
      <c r="AP78" s="66">
        <v>0</v>
      </c>
      <c r="AQ78" s="70">
        <v>0</v>
      </c>
      <c r="AR78" s="136">
        <v>0</v>
      </c>
      <c r="AS78" s="66">
        <v>0</v>
      </c>
      <c r="AT78" s="70">
        <v>0</v>
      </c>
      <c r="AU78" s="136">
        <v>0</v>
      </c>
      <c r="AV78" s="66">
        <v>0</v>
      </c>
      <c r="AW78" s="70">
        <v>0</v>
      </c>
      <c r="AX78" s="136">
        <v>0</v>
      </c>
      <c r="AY78" s="66">
        <v>0</v>
      </c>
      <c r="AZ78" s="70">
        <v>0</v>
      </c>
      <c r="BA78" s="136">
        <v>0</v>
      </c>
      <c r="BB78" s="66">
        <v>0</v>
      </c>
      <c r="BC78" s="70">
        <v>0</v>
      </c>
      <c r="BD78" s="136">
        <v>0</v>
      </c>
      <c r="BE78" s="66">
        <v>0</v>
      </c>
      <c r="BF78" s="70">
        <v>0</v>
      </c>
      <c r="BG78" s="136">
        <v>0</v>
      </c>
      <c r="BH78" s="71">
        <f t="shared" si="85"/>
        <v>2250</v>
      </c>
      <c r="BI78" s="76">
        <f t="shared" si="85"/>
        <v>0</v>
      </c>
      <c r="BJ78" s="67">
        <f t="shared" si="85"/>
        <v>2250</v>
      </c>
      <c r="BK78" s="66">
        <v>0</v>
      </c>
      <c r="BL78" s="68">
        <v>0</v>
      </c>
      <c r="BM78" s="67">
        <f>BL78+BK78</f>
        <v>0</v>
      </c>
      <c r="BN78" s="73">
        <f>BM78+BJ78</f>
        <v>2250</v>
      </c>
    </row>
    <row r="79" spans="1:66" s="141" customFormat="1" ht="50.1" customHeight="1">
      <c r="A79" s="333"/>
      <c r="B79" s="335"/>
      <c r="C79" s="337"/>
      <c r="D79" s="358" t="s">
        <v>19</v>
      </c>
      <c r="E79" s="359"/>
      <c r="F79" s="111">
        <f>F78+F77</f>
        <v>2945527</v>
      </c>
      <c r="G79" s="112">
        <f>G78+G77</f>
        <v>-572220</v>
      </c>
      <c r="H79" s="105">
        <f>H78+H77</f>
        <v>2373307</v>
      </c>
      <c r="I79" s="111"/>
      <c r="J79" s="138"/>
      <c r="K79" s="105"/>
      <c r="L79" s="111"/>
      <c r="M79" s="138"/>
      <c r="N79" s="105"/>
      <c r="O79" s="111"/>
      <c r="P79" s="112"/>
      <c r="Q79" s="113"/>
      <c r="R79" s="111">
        <f t="shared" ref="R79:BN79" si="86">R78+R77</f>
        <v>0</v>
      </c>
      <c r="S79" s="112">
        <f t="shared" si="86"/>
        <v>0</v>
      </c>
      <c r="T79" s="113">
        <f t="shared" si="86"/>
        <v>0</v>
      </c>
      <c r="U79" s="111">
        <f t="shared" si="86"/>
        <v>0</v>
      </c>
      <c r="V79" s="112">
        <f t="shared" si="86"/>
        <v>0</v>
      </c>
      <c r="W79" s="113">
        <f t="shared" si="86"/>
        <v>0</v>
      </c>
      <c r="X79" s="111">
        <f t="shared" si="86"/>
        <v>2917692</v>
      </c>
      <c r="Y79" s="112">
        <f t="shared" si="86"/>
        <v>-572220</v>
      </c>
      <c r="Z79" s="113">
        <f t="shared" si="86"/>
        <v>2345472</v>
      </c>
      <c r="AA79" s="111">
        <f t="shared" si="86"/>
        <v>0</v>
      </c>
      <c r="AB79" s="112">
        <f t="shared" si="86"/>
        <v>0</v>
      </c>
      <c r="AC79" s="113">
        <f t="shared" si="86"/>
        <v>0</v>
      </c>
      <c r="AD79" s="111">
        <f t="shared" si="86"/>
        <v>0</v>
      </c>
      <c r="AE79" s="112">
        <f t="shared" si="86"/>
        <v>0</v>
      </c>
      <c r="AF79" s="113">
        <f t="shared" si="86"/>
        <v>0</v>
      </c>
      <c r="AG79" s="111">
        <f t="shared" si="86"/>
        <v>0</v>
      </c>
      <c r="AH79" s="112">
        <f t="shared" si="86"/>
        <v>0</v>
      </c>
      <c r="AI79" s="113">
        <f t="shared" si="86"/>
        <v>0</v>
      </c>
      <c r="AJ79" s="111">
        <f t="shared" si="86"/>
        <v>0</v>
      </c>
      <c r="AK79" s="112">
        <f t="shared" si="86"/>
        <v>0</v>
      </c>
      <c r="AL79" s="113">
        <f t="shared" si="86"/>
        <v>0</v>
      </c>
      <c r="AM79" s="111">
        <f t="shared" si="86"/>
        <v>0</v>
      </c>
      <c r="AN79" s="112">
        <f t="shared" si="86"/>
        <v>0</v>
      </c>
      <c r="AO79" s="113">
        <f t="shared" si="86"/>
        <v>0</v>
      </c>
      <c r="AP79" s="111">
        <f t="shared" si="86"/>
        <v>0</v>
      </c>
      <c r="AQ79" s="112">
        <f t="shared" si="86"/>
        <v>0</v>
      </c>
      <c r="AR79" s="113">
        <f t="shared" si="86"/>
        <v>0</v>
      </c>
      <c r="AS79" s="111">
        <f t="shared" si="86"/>
        <v>0</v>
      </c>
      <c r="AT79" s="112">
        <f t="shared" si="86"/>
        <v>0</v>
      </c>
      <c r="AU79" s="113">
        <f t="shared" si="86"/>
        <v>0</v>
      </c>
      <c r="AV79" s="111">
        <f t="shared" si="86"/>
        <v>0</v>
      </c>
      <c r="AW79" s="112">
        <f t="shared" si="86"/>
        <v>0</v>
      </c>
      <c r="AX79" s="113">
        <f t="shared" si="86"/>
        <v>0</v>
      </c>
      <c r="AY79" s="111">
        <f t="shared" si="86"/>
        <v>0</v>
      </c>
      <c r="AZ79" s="112">
        <f t="shared" si="86"/>
        <v>0</v>
      </c>
      <c r="BA79" s="113">
        <f t="shared" si="86"/>
        <v>0</v>
      </c>
      <c r="BB79" s="111">
        <f t="shared" si="86"/>
        <v>0</v>
      </c>
      <c r="BC79" s="112">
        <f t="shared" si="86"/>
        <v>0</v>
      </c>
      <c r="BD79" s="113">
        <f t="shared" si="86"/>
        <v>0</v>
      </c>
      <c r="BE79" s="111">
        <f t="shared" si="86"/>
        <v>0</v>
      </c>
      <c r="BF79" s="112">
        <f t="shared" si="86"/>
        <v>0</v>
      </c>
      <c r="BG79" s="113">
        <f t="shared" si="86"/>
        <v>0</v>
      </c>
      <c r="BH79" s="103">
        <f t="shared" si="86"/>
        <v>2917692</v>
      </c>
      <c r="BI79" s="104">
        <f t="shared" si="86"/>
        <v>-572220</v>
      </c>
      <c r="BJ79" s="105">
        <f t="shared" si="86"/>
        <v>2345472</v>
      </c>
      <c r="BK79" s="111">
        <f t="shared" si="86"/>
        <v>27835</v>
      </c>
      <c r="BL79" s="112">
        <f t="shared" si="86"/>
        <v>0</v>
      </c>
      <c r="BM79" s="105">
        <f t="shared" si="86"/>
        <v>27835</v>
      </c>
      <c r="BN79" s="143">
        <f t="shared" si="86"/>
        <v>2373307</v>
      </c>
    </row>
    <row r="80" spans="1:66" s="43" customFormat="1" ht="50.1" customHeight="1">
      <c r="A80" s="333"/>
      <c r="B80" s="335"/>
      <c r="C80" s="337"/>
      <c r="D80" s="360" t="s">
        <v>33</v>
      </c>
      <c r="E80" s="361"/>
      <c r="F80" s="66">
        <f t="shared" ref="F80:BN81" si="87">F74+F77</f>
        <v>19621847</v>
      </c>
      <c r="G80" s="70">
        <f t="shared" si="87"/>
        <v>-3814800</v>
      </c>
      <c r="H80" s="67">
        <f t="shared" si="87"/>
        <v>15807047</v>
      </c>
      <c r="I80" s="66">
        <f t="shared" si="87"/>
        <v>0</v>
      </c>
      <c r="J80" s="70">
        <f t="shared" si="87"/>
        <v>0</v>
      </c>
      <c r="K80" s="67">
        <f t="shared" si="87"/>
        <v>0</v>
      </c>
      <c r="L80" s="66">
        <f t="shared" si="87"/>
        <v>0</v>
      </c>
      <c r="M80" s="70">
        <f t="shared" si="87"/>
        <v>0</v>
      </c>
      <c r="N80" s="67">
        <f t="shared" si="87"/>
        <v>0</v>
      </c>
      <c r="O80" s="66">
        <f t="shared" si="87"/>
        <v>0</v>
      </c>
      <c r="P80" s="70">
        <f t="shared" si="87"/>
        <v>0</v>
      </c>
      <c r="Q80" s="136">
        <f t="shared" si="87"/>
        <v>0</v>
      </c>
      <c r="R80" s="66">
        <f t="shared" si="87"/>
        <v>0</v>
      </c>
      <c r="S80" s="70">
        <f t="shared" si="87"/>
        <v>0</v>
      </c>
      <c r="T80" s="136">
        <f t="shared" si="87"/>
        <v>0</v>
      </c>
      <c r="U80" s="66">
        <f t="shared" si="87"/>
        <v>0</v>
      </c>
      <c r="V80" s="70">
        <f t="shared" si="87"/>
        <v>0</v>
      </c>
      <c r="W80" s="136">
        <f t="shared" si="87"/>
        <v>0</v>
      </c>
      <c r="X80" s="66">
        <f t="shared" si="87"/>
        <v>19436280</v>
      </c>
      <c r="Y80" s="70">
        <f t="shared" si="87"/>
        <v>-3814800</v>
      </c>
      <c r="Z80" s="136">
        <f t="shared" si="87"/>
        <v>15621480</v>
      </c>
      <c r="AA80" s="66">
        <f t="shared" si="87"/>
        <v>0</v>
      </c>
      <c r="AB80" s="70">
        <f t="shared" si="87"/>
        <v>0</v>
      </c>
      <c r="AC80" s="136">
        <f t="shared" si="87"/>
        <v>0</v>
      </c>
      <c r="AD80" s="66">
        <f t="shared" si="87"/>
        <v>0</v>
      </c>
      <c r="AE80" s="70">
        <f t="shared" si="87"/>
        <v>0</v>
      </c>
      <c r="AF80" s="136">
        <f t="shared" si="87"/>
        <v>0</v>
      </c>
      <c r="AG80" s="66">
        <f t="shared" si="87"/>
        <v>0</v>
      </c>
      <c r="AH80" s="70">
        <f t="shared" si="87"/>
        <v>0</v>
      </c>
      <c r="AI80" s="136">
        <f t="shared" si="87"/>
        <v>0</v>
      </c>
      <c r="AJ80" s="66">
        <f t="shared" si="87"/>
        <v>0</v>
      </c>
      <c r="AK80" s="70">
        <f t="shared" si="87"/>
        <v>0</v>
      </c>
      <c r="AL80" s="136">
        <f t="shared" si="87"/>
        <v>0</v>
      </c>
      <c r="AM80" s="66">
        <f t="shared" si="87"/>
        <v>0</v>
      </c>
      <c r="AN80" s="70">
        <f t="shared" si="87"/>
        <v>0</v>
      </c>
      <c r="AO80" s="136">
        <f t="shared" si="87"/>
        <v>0</v>
      </c>
      <c r="AP80" s="66">
        <f t="shared" si="87"/>
        <v>0</v>
      </c>
      <c r="AQ80" s="70">
        <f t="shared" si="87"/>
        <v>0</v>
      </c>
      <c r="AR80" s="136">
        <f t="shared" si="87"/>
        <v>0</v>
      </c>
      <c r="AS80" s="66">
        <f t="shared" si="87"/>
        <v>0</v>
      </c>
      <c r="AT80" s="70">
        <f t="shared" si="87"/>
        <v>0</v>
      </c>
      <c r="AU80" s="136">
        <f t="shared" si="87"/>
        <v>0</v>
      </c>
      <c r="AV80" s="66">
        <f t="shared" si="87"/>
        <v>0</v>
      </c>
      <c r="AW80" s="70">
        <f t="shared" si="87"/>
        <v>0</v>
      </c>
      <c r="AX80" s="136">
        <f t="shared" si="87"/>
        <v>0</v>
      </c>
      <c r="AY80" s="66">
        <f t="shared" si="87"/>
        <v>0</v>
      </c>
      <c r="AZ80" s="70">
        <f t="shared" si="87"/>
        <v>0</v>
      </c>
      <c r="BA80" s="136">
        <f t="shared" si="87"/>
        <v>0</v>
      </c>
      <c r="BB80" s="66">
        <f t="shared" si="87"/>
        <v>0</v>
      </c>
      <c r="BC80" s="70">
        <f t="shared" si="87"/>
        <v>0</v>
      </c>
      <c r="BD80" s="136">
        <f t="shared" si="87"/>
        <v>0</v>
      </c>
      <c r="BE80" s="66">
        <f t="shared" si="87"/>
        <v>0</v>
      </c>
      <c r="BF80" s="70">
        <f t="shared" si="87"/>
        <v>0</v>
      </c>
      <c r="BG80" s="136">
        <f t="shared" si="87"/>
        <v>0</v>
      </c>
      <c r="BH80" s="71">
        <f t="shared" si="87"/>
        <v>19436280</v>
      </c>
      <c r="BI80" s="90">
        <f t="shared" si="87"/>
        <v>-3814800</v>
      </c>
      <c r="BJ80" s="67">
        <f t="shared" si="87"/>
        <v>15621480</v>
      </c>
      <c r="BK80" s="66">
        <f t="shared" si="87"/>
        <v>185567</v>
      </c>
      <c r="BL80" s="70">
        <f t="shared" si="87"/>
        <v>0</v>
      </c>
      <c r="BM80" s="67">
        <f t="shared" si="87"/>
        <v>185567</v>
      </c>
      <c r="BN80" s="73">
        <f t="shared" si="87"/>
        <v>15807047</v>
      </c>
    </row>
    <row r="81" spans="1:66" s="43" customFormat="1" ht="50.1" customHeight="1">
      <c r="A81" s="333"/>
      <c r="B81" s="335"/>
      <c r="C81" s="337"/>
      <c r="D81" s="360" t="s">
        <v>34</v>
      </c>
      <c r="E81" s="361"/>
      <c r="F81" s="66">
        <f t="shared" si="87"/>
        <v>15000</v>
      </c>
      <c r="G81" s="70">
        <f t="shared" si="87"/>
        <v>0</v>
      </c>
      <c r="H81" s="67">
        <f t="shared" si="87"/>
        <v>15000</v>
      </c>
      <c r="I81" s="66">
        <f t="shared" si="87"/>
        <v>0</v>
      </c>
      <c r="J81" s="70">
        <f t="shared" si="87"/>
        <v>0</v>
      </c>
      <c r="K81" s="67">
        <f t="shared" si="87"/>
        <v>0</v>
      </c>
      <c r="L81" s="66">
        <f t="shared" si="87"/>
        <v>0</v>
      </c>
      <c r="M81" s="70">
        <f t="shared" si="87"/>
        <v>0</v>
      </c>
      <c r="N81" s="67">
        <f t="shared" si="87"/>
        <v>0</v>
      </c>
      <c r="O81" s="66">
        <f t="shared" si="87"/>
        <v>0</v>
      </c>
      <c r="P81" s="70">
        <f t="shared" si="87"/>
        <v>0</v>
      </c>
      <c r="Q81" s="136">
        <f t="shared" si="87"/>
        <v>0</v>
      </c>
      <c r="R81" s="66">
        <f t="shared" si="87"/>
        <v>0</v>
      </c>
      <c r="S81" s="70">
        <f t="shared" si="87"/>
        <v>0</v>
      </c>
      <c r="T81" s="136">
        <f t="shared" si="87"/>
        <v>0</v>
      </c>
      <c r="U81" s="66">
        <f t="shared" si="87"/>
        <v>0</v>
      </c>
      <c r="V81" s="70">
        <f t="shared" si="87"/>
        <v>0</v>
      </c>
      <c r="W81" s="136">
        <f t="shared" si="87"/>
        <v>0</v>
      </c>
      <c r="X81" s="66">
        <f t="shared" si="87"/>
        <v>15000</v>
      </c>
      <c r="Y81" s="70">
        <f t="shared" si="87"/>
        <v>0</v>
      </c>
      <c r="Z81" s="136">
        <f t="shared" si="87"/>
        <v>15000</v>
      </c>
      <c r="AA81" s="66">
        <f t="shared" si="87"/>
        <v>0</v>
      </c>
      <c r="AB81" s="70">
        <f t="shared" si="87"/>
        <v>0</v>
      </c>
      <c r="AC81" s="136">
        <f t="shared" si="87"/>
        <v>0</v>
      </c>
      <c r="AD81" s="66">
        <f t="shared" si="87"/>
        <v>0</v>
      </c>
      <c r="AE81" s="70">
        <f t="shared" si="87"/>
        <v>0</v>
      </c>
      <c r="AF81" s="136">
        <f t="shared" si="87"/>
        <v>0</v>
      </c>
      <c r="AG81" s="66">
        <f t="shared" si="87"/>
        <v>0</v>
      </c>
      <c r="AH81" s="70">
        <f t="shared" si="87"/>
        <v>0</v>
      </c>
      <c r="AI81" s="136">
        <f t="shared" si="87"/>
        <v>0</v>
      </c>
      <c r="AJ81" s="66">
        <f t="shared" si="87"/>
        <v>0</v>
      </c>
      <c r="AK81" s="70">
        <f t="shared" si="87"/>
        <v>0</v>
      </c>
      <c r="AL81" s="136">
        <f t="shared" si="87"/>
        <v>0</v>
      </c>
      <c r="AM81" s="66">
        <f t="shared" si="87"/>
        <v>0</v>
      </c>
      <c r="AN81" s="70">
        <f t="shared" si="87"/>
        <v>0</v>
      </c>
      <c r="AO81" s="136">
        <f t="shared" si="87"/>
        <v>0</v>
      </c>
      <c r="AP81" s="66">
        <f t="shared" si="87"/>
        <v>0</v>
      </c>
      <c r="AQ81" s="70">
        <f t="shared" si="87"/>
        <v>0</v>
      </c>
      <c r="AR81" s="136">
        <f t="shared" si="87"/>
        <v>0</v>
      </c>
      <c r="AS81" s="66">
        <f t="shared" si="87"/>
        <v>0</v>
      </c>
      <c r="AT81" s="70">
        <f t="shared" si="87"/>
        <v>0</v>
      </c>
      <c r="AU81" s="136">
        <f t="shared" si="87"/>
        <v>0</v>
      </c>
      <c r="AV81" s="66">
        <f t="shared" si="87"/>
        <v>0</v>
      </c>
      <c r="AW81" s="70">
        <f t="shared" si="87"/>
        <v>0</v>
      </c>
      <c r="AX81" s="136">
        <f t="shared" si="87"/>
        <v>0</v>
      </c>
      <c r="AY81" s="66">
        <f t="shared" si="87"/>
        <v>0</v>
      </c>
      <c r="AZ81" s="70">
        <f t="shared" si="87"/>
        <v>0</v>
      </c>
      <c r="BA81" s="136">
        <f t="shared" si="87"/>
        <v>0</v>
      </c>
      <c r="BB81" s="66">
        <f t="shared" si="87"/>
        <v>0</v>
      </c>
      <c r="BC81" s="70">
        <f t="shared" si="87"/>
        <v>0</v>
      </c>
      <c r="BD81" s="136">
        <f t="shared" si="87"/>
        <v>0</v>
      </c>
      <c r="BE81" s="66">
        <f t="shared" si="87"/>
        <v>0</v>
      </c>
      <c r="BF81" s="70">
        <f t="shared" si="87"/>
        <v>0</v>
      </c>
      <c r="BG81" s="136">
        <f t="shared" si="87"/>
        <v>0</v>
      </c>
      <c r="BH81" s="71">
        <f t="shared" si="87"/>
        <v>15000</v>
      </c>
      <c r="BI81" s="90">
        <f t="shared" si="87"/>
        <v>0</v>
      </c>
      <c r="BJ81" s="67">
        <f t="shared" si="87"/>
        <v>15000</v>
      </c>
      <c r="BK81" s="66">
        <f t="shared" si="87"/>
        <v>0</v>
      </c>
      <c r="BL81" s="70">
        <f t="shared" si="87"/>
        <v>0</v>
      </c>
      <c r="BM81" s="67">
        <f t="shared" si="87"/>
        <v>0</v>
      </c>
      <c r="BN81" s="73">
        <f t="shared" si="87"/>
        <v>15000</v>
      </c>
    </row>
    <row r="82" spans="1:66" s="43" customFormat="1" ht="50.1" customHeight="1" thickBot="1">
      <c r="A82" s="347"/>
      <c r="B82" s="348"/>
      <c r="C82" s="349"/>
      <c r="D82" s="350" t="s">
        <v>19</v>
      </c>
      <c r="E82" s="351"/>
      <c r="F82" s="57">
        <f t="shared" ref="F82:BN82" si="88">F81+F80</f>
        <v>19636847</v>
      </c>
      <c r="G82" s="58">
        <f t="shared" si="88"/>
        <v>-3814800</v>
      </c>
      <c r="H82" s="59">
        <f t="shared" si="88"/>
        <v>15822047</v>
      </c>
      <c r="I82" s="57">
        <f t="shared" si="88"/>
        <v>0</v>
      </c>
      <c r="J82" s="58">
        <f t="shared" si="88"/>
        <v>0</v>
      </c>
      <c r="K82" s="59">
        <f t="shared" si="88"/>
        <v>0</v>
      </c>
      <c r="L82" s="57">
        <f t="shared" si="88"/>
        <v>0</v>
      </c>
      <c r="M82" s="58">
        <f t="shared" si="88"/>
        <v>0</v>
      </c>
      <c r="N82" s="59">
        <f t="shared" si="88"/>
        <v>0</v>
      </c>
      <c r="O82" s="57">
        <f t="shared" si="88"/>
        <v>0</v>
      </c>
      <c r="P82" s="58">
        <f t="shared" si="88"/>
        <v>0</v>
      </c>
      <c r="Q82" s="59">
        <f t="shared" si="88"/>
        <v>0</v>
      </c>
      <c r="R82" s="57">
        <f t="shared" si="88"/>
        <v>0</v>
      </c>
      <c r="S82" s="58">
        <f t="shared" si="88"/>
        <v>0</v>
      </c>
      <c r="T82" s="59">
        <f t="shared" si="88"/>
        <v>0</v>
      </c>
      <c r="U82" s="57">
        <f t="shared" si="88"/>
        <v>0</v>
      </c>
      <c r="V82" s="58">
        <f t="shared" si="88"/>
        <v>0</v>
      </c>
      <c r="W82" s="59">
        <f t="shared" si="88"/>
        <v>0</v>
      </c>
      <c r="X82" s="57">
        <f t="shared" si="88"/>
        <v>19451280</v>
      </c>
      <c r="Y82" s="58">
        <f t="shared" si="88"/>
        <v>-3814800</v>
      </c>
      <c r="Z82" s="59">
        <f t="shared" si="88"/>
        <v>15636480</v>
      </c>
      <c r="AA82" s="57">
        <f t="shared" si="88"/>
        <v>0</v>
      </c>
      <c r="AB82" s="58">
        <f t="shared" si="88"/>
        <v>0</v>
      </c>
      <c r="AC82" s="59">
        <f t="shared" si="88"/>
        <v>0</v>
      </c>
      <c r="AD82" s="57">
        <f t="shared" si="88"/>
        <v>0</v>
      </c>
      <c r="AE82" s="58">
        <f t="shared" si="88"/>
        <v>0</v>
      </c>
      <c r="AF82" s="59">
        <f t="shared" si="88"/>
        <v>0</v>
      </c>
      <c r="AG82" s="57">
        <f t="shared" si="88"/>
        <v>0</v>
      </c>
      <c r="AH82" s="58">
        <f t="shared" si="88"/>
        <v>0</v>
      </c>
      <c r="AI82" s="59">
        <f t="shared" si="88"/>
        <v>0</v>
      </c>
      <c r="AJ82" s="57">
        <f t="shared" si="88"/>
        <v>0</v>
      </c>
      <c r="AK82" s="58">
        <f t="shared" si="88"/>
        <v>0</v>
      </c>
      <c r="AL82" s="59">
        <f t="shared" si="88"/>
        <v>0</v>
      </c>
      <c r="AM82" s="57">
        <f t="shared" si="88"/>
        <v>0</v>
      </c>
      <c r="AN82" s="58">
        <f t="shared" si="88"/>
        <v>0</v>
      </c>
      <c r="AO82" s="59">
        <f t="shared" si="88"/>
        <v>0</v>
      </c>
      <c r="AP82" s="57">
        <f t="shared" si="88"/>
        <v>0</v>
      </c>
      <c r="AQ82" s="58">
        <f t="shared" si="88"/>
        <v>0</v>
      </c>
      <c r="AR82" s="59">
        <f t="shared" si="88"/>
        <v>0</v>
      </c>
      <c r="AS82" s="57">
        <f t="shared" si="88"/>
        <v>0</v>
      </c>
      <c r="AT82" s="58">
        <f t="shared" si="88"/>
        <v>0</v>
      </c>
      <c r="AU82" s="59">
        <f t="shared" si="88"/>
        <v>0</v>
      </c>
      <c r="AV82" s="57">
        <f t="shared" si="88"/>
        <v>0</v>
      </c>
      <c r="AW82" s="58">
        <f t="shared" si="88"/>
        <v>0</v>
      </c>
      <c r="AX82" s="59">
        <f t="shared" si="88"/>
        <v>0</v>
      </c>
      <c r="AY82" s="57">
        <f t="shared" si="88"/>
        <v>0</v>
      </c>
      <c r="AZ82" s="58">
        <f t="shared" si="88"/>
        <v>0</v>
      </c>
      <c r="BA82" s="59">
        <f t="shared" si="88"/>
        <v>0</v>
      </c>
      <c r="BB82" s="57">
        <f t="shared" si="88"/>
        <v>0</v>
      </c>
      <c r="BC82" s="58">
        <f t="shared" si="88"/>
        <v>0</v>
      </c>
      <c r="BD82" s="59">
        <f t="shared" si="88"/>
        <v>0</v>
      </c>
      <c r="BE82" s="57">
        <f t="shared" si="88"/>
        <v>0</v>
      </c>
      <c r="BF82" s="58">
        <f t="shared" si="88"/>
        <v>0</v>
      </c>
      <c r="BG82" s="59">
        <f t="shared" si="88"/>
        <v>0</v>
      </c>
      <c r="BH82" s="57">
        <f t="shared" si="88"/>
        <v>19451280</v>
      </c>
      <c r="BI82" s="58">
        <f t="shared" si="88"/>
        <v>-3814800</v>
      </c>
      <c r="BJ82" s="59">
        <f t="shared" si="88"/>
        <v>15636480</v>
      </c>
      <c r="BK82" s="57">
        <f t="shared" si="88"/>
        <v>185567</v>
      </c>
      <c r="BL82" s="58">
        <f t="shared" si="88"/>
        <v>0</v>
      </c>
      <c r="BM82" s="59">
        <f t="shared" si="88"/>
        <v>185567</v>
      </c>
      <c r="BN82" s="63">
        <f t="shared" si="88"/>
        <v>15822047</v>
      </c>
    </row>
    <row r="83" spans="1:66" s="43" customFormat="1" ht="50.1" customHeight="1" thickTop="1">
      <c r="A83" s="332">
        <v>17</v>
      </c>
      <c r="B83" s="334" t="s">
        <v>39</v>
      </c>
      <c r="C83" s="336" t="s">
        <v>10</v>
      </c>
      <c r="D83" s="352" t="s">
        <v>36</v>
      </c>
      <c r="E83" s="32" t="s">
        <v>33</v>
      </c>
      <c r="F83" s="33">
        <v>182090499</v>
      </c>
      <c r="G83" s="34">
        <v>-4782753</v>
      </c>
      <c r="H83" s="35">
        <f>G83+F83</f>
        <v>177307746</v>
      </c>
      <c r="I83" s="33"/>
      <c r="J83" s="34"/>
      <c r="K83" s="35">
        <f>J83+I83</f>
        <v>0</v>
      </c>
      <c r="L83" s="33">
        <v>0</v>
      </c>
      <c r="M83" s="36">
        <v>0</v>
      </c>
      <c r="N83" s="35">
        <f>M83+L83</f>
        <v>0</v>
      </c>
      <c r="O83" s="36"/>
      <c r="P83" s="36"/>
      <c r="Q83" s="35"/>
      <c r="R83" s="33"/>
      <c r="S83" s="34"/>
      <c r="T83" s="35">
        <f>R83+S83</f>
        <v>0</v>
      </c>
      <c r="U83" s="33"/>
      <c r="V83" s="34"/>
      <c r="W83" s="35">
        <f>U83+V83</f>
        <v>0</v>
      </c>
      <c r="X83" s="33">
        <v>9656210</v>
      </c>
      <c r="Y83" s="34">
        <v>0</v>
      </c>
      <c r="Z83" s="35">
        <f>X83+Y83</f>
        <v>9656210</v>
      </c>
      <c r="AA83" s="33">
        <v>25908300</v>
      </c>
      <c r="AB83" s="34">
        <v>-644533</v>
      </c>
      <c r="AC83" s="35">
        <f>AA83+AB83</f>
        <v>25263767</v>
      </c>
      <c r="AD83" s="33">
        <v>48473000</v>
      </c>
      <c r="AE83" s="34">
        <v>-1073836</v>
      </c>
      <c r="AF83" s="35">
        <f>AD83+AE83</f>
        <v>47399164</v>
      </c>
      <c r="AG83" s="33">
        <v>45928000</v>
      </c>
      <c r="AH83" s="34">
        <v>-824086</v>
      </c>
      <c r="AI83" s="35">
        <f>AG83+AH83</f>
        <v>45103914</v>
      </c>
      <c r="AJ83" s="33">
        <v>52124989</v>
      </c>
      <c r="AK83" s="34">
        <v>-2240298</v>
      </c>
      <c r="AL83" s="35">
        <f>AJ83+AK83</f>
        <v>49884691</v>
      </c>
      <c r="AM83" s="37">
        <v>0</v>
      </c>
      <c r="AN83" s="37">
        <v>0</v>
      </c>
      <c r="AO83" s="38">
        <f>AM83+AN83</f>
        <v>0</v>
      </c>
      <c r="AP83" s="33">
        <v>0</v>
      </c>
      <c r="AQ83" s="37">
        <v>0</v>
      </c>
      <c r="AR83" s="39">
        <f>AP83+AQ83</f>
        <v>0</v>
      </c>
      <c r="AS83" s="33">
        <v>0</v>
      </c>
      <c r="AT83" s="37">
        <v>0</v>
      </c>
      <c r="AU83" s="39">
        <f>AS83+AT83</f>
        <v>0</v>
      </c>
      <c r="AV83" s="33">
        <v>0</v>
      </c>
      <c r="AW83" s="37">
        <v>0</v>
      </c>
      <c r="AX83" s="39">
        <f>AV83+AW83</f>
        <v>0</v>
      </c>
      <c r="AY83" s="33">
        <v>0</v>
      </c>
      <c r="AZ83" s="37">
        <v>0</v>
      </c>
      <c r="BA83" s="39">
        <f>AY83+AZ83</f>
        <v>0</v>
      </c>
      <c r="BB83" s="33">
        <v>0</v>
      </c>
      <c r="BC83" s="37">
        <v>0</v>
      </c>
      <c r="BD83" s="39">
        <f>BB83+BC83</f>
        <v>0</v>
      </c>
      <c r="BE83" s="33"/>
      <c r="BF83" s="37"/>
      <c r="BG83" s="38"/>
      <c r="BH83" s="40">
        <f>I83+L83+O83+R83+U83+X83+AA83+AD83+AG83+AJ83+AM83</f>
        <v>182090499</v>
      </c>
      <c r="BI83" s="41">
        <f t="shared" ref="BI83:BJ84" si="89">J83+M83+P83+S83+V83+Y83+AB83+AE83+AH83+AK83+AN83</f>
        <v>-4782753</v>
      </c>
      <c r="BJ83" s="35">
        <f t="shared" si="89"/>
        <v>177307746</v>
      </c>
      <c r="BK83" s="33">
        <v>0</v>
      </c>
      <c r="BL83" s="34">
        <v>0</v>
      </c>
      <c r="BM83" s="35">
        <f>BL83+BK83</f>
        <v>0</v>
      </c>
      <c r="BN83" s="42">
        <f>BM83+BJ83</f>
        <v>177307746</v>
      </c>
    </row>
    <row r="84" spans="1:66" s="18" customFormat="1" ht="50.1" customHeight="1">
      <c r="A84" s="333"/>
      <c r="B84" s="335"/>
      <c r="C84" s="337"/>
      <c r="D84" s="353"/>
      <c r="E84" s="44" t="s">
        <v>34</v>
      </c>
      <c r="F84" s="45">
        <v>12217008</v>
      </c>
      <c r="G84" s="46">
        <v>0</v>
      </c>
      <c r="H84" s="47">
        <f>G84+F84</f>
        <v>12217008</v>
      </c>
      <c r="I84" s="45"/>
      <c r="J84" s="48"/>
      <c r="K84" s="47">
        <f>J84+I84</f>
        <v>0</v>
      </c>
      <c r="L84" s="45">
        <v>0</v>
      </c>
      <c r="M84" s="46">
        <v>0</v>
      </c>
      <c r="N84" s="47">
        <f>M84+L84</f>
        <v>0</v>
      </c>
      <c r="O84" s="49"/>
      <c r="P84" s="49"/>
      <c r="Q84" s="47"/>
      <c r="R84" s="50"/>
      <c r="S84" s="49"/>
      <c r="T84" s="47">
        <f>R84+S84</f>
        <v>0</v>
      </c>
      <c r="U84" s="50"/>
      <c r="V84" s="51"/>
      <c r="W84" s="47">
        <f>U84+V84</f>
        <v>0</v>
      </c>
      <c r="X84" s="50">
        <v>435295</v>
      </c>
      <c r="Y84" s="51">
        <v>0</v>
      </c>
      <c r="Z84" s="47">
        <f>X84+Y84</f>
        <v>435295</v>
      </c>
      <c r="AA84" s="50">
        <v>1845000</v>
      </c>
      <c r="AB84" s="51">
        <v>0</v>
      </c>
      <c r="AC84" s="47">
        <f>AA84+AB84</f>
        <v>1845000</v>
      </c>
      <c r="AD84" s="50">
        <v>4846000</v>
      </c>
      <c r="AE84" s="51">
        <v>0</v>
      </c>
      <c r="AF84" s="47">
        <f>AD84+AE84</f>
        <v>4846000</v>
      </c>
      <c r="AG84" s="50">
        <v>4753000</v>
      </c>
      <c r="AH84" s="51">
        <v>0</v>
      </c>
      <c r="AI84" s="47">
        <f>AG84+AH84</f>
        <v>4753000</v>
      </c>
      <c r="AJ84" s="50">
        <v>337713</v>
      </c>
      <c r="AK84" s="51">
        <v>0</v>
      </c>
      <c r="AL84" s="47">
        <f>AJ84+AK84</f>
        <v>337713</v>
      </c>
      <c r="AM84" s="52">
        <v>0</v>
      </c>
      <c r="AN84" s="49">
        <v>0</v>
      </c>
      <c r="AO84" s="53">
        <f>AM84+AN84</f>
        <v>0</v>
      </c>
      <c r="AP84" s="50">
        <v>0</v>
      </c>
      <c r="AQ84" s="49">
        <v>0</v>
      </c>
      <c r="AR84" s="54">
        <f>AP84+AQ84</f>
        <v>0</v>
      </c>
      <c r="AS84" s="50">
        <v>0</v>
      </c>
      <c r="AT84" s="49">
        <v>0</v>
      </c>
      <c r="AU84" s="54">
        <f>AS84+AT84</f>
        <v>0</v>
      </c>
      <c r="AV84" s="50">
        <v>0</v>
      </c>
      <c r="AW84" s="49">
        <v>0</v>
      </c>
      <c r="AX84" s="54">
        <f>AV84+AW84</f>
        <v>0</v>
      </c>
      <c r="AY84" s="50">
        <v>0</v>
      </c>
      <c r="AZ84" s="49">
        <v>0</v>
      </c>
      <c r="BA84" s="54">
        <f>AY84+AZ84</f>
        <v>0</v>
      </c>
      <c r="BB84" s="50">
        <v>0</v>
      </c>
      <c r="BC84" s="49">
        <v>0</v>
      </c>
      <c r="BD84" s="54">
        <f>BB84+BC84</f>
        <v>0</v>
      </c>
      <c r="BE84" s="50"/>
      <c r="BF84" s="49"/>
      <c r="BG84" s="55"/>
      <c r="BH84" s="45">
        <f t="shared" ref="BH84" si="90">I84+L84+O84+R84+U84+X84+AA84+AD84+AG84+AJ84+AM84</f>
        <v>12217008</v>
      </c>
      <c r="BI84" s="46">
        <f t="shared" si="89"/>
        <v>0</v>
      </c>
      <c r="BJ84" s="47">
        <f t="shared" si="89"/>
        <v>12217008</v>
      </c>
      <c r="BK84" s="45">
        <v>0</v>
      </c>
      <c r="BL84" s="51">
        <v>0</v>
      </c>
      <c r="BM84" s="47">
        <f>BL84+BK84</f>
        <v>0</v>
      </c>
      <c r="BN84" s="56">
        <f>BM84+BJ84</f>
        <v>12217008</v>
      </c>
    </row>
    <row r="85" spans="1:66" s="43" customFormat="1" ht="50.1" customHeight="1" thickBot="1">
      <c r="A85" s="347"/>
      <c r="B85" s="348"/>
      <c r="C85" s="349"/>
      <c r="D85" s="350" t="s">
        <v>19</v>
      </c>
      <c r="E85" s="351"/>
      <c r="F85" s="57">
        <f t="shared" ref="F85:N85" si="91">F84+F83</f>
        <v>194307507</v>
      </c>
      <c r="G85" s="58">
        <f t="shared" si="91"/>
        <v>-4782753</v>
      </c>
      <c r="H85" s="59">
        <f t="shared" si="91"/>
        <v>189524754</v>
      </c>
      <c r="I85" s="57">
        <f t="shared" si="91"/>
        <v>0</v>
      </c>
      <c r="J85" s="58">
        <f t="shared" si="91"/>
        <v>0</v>
      </c>
      <c r="K85" s="59">
        <f t="shared" si="91"/>
        <v>0</v>
      </c>
      <c r="L85" s="57">
        <f t="shared" si="91"/>
        <v>0</v>
      </c>
      <c r="M85" s="58">
        <f t="shared" si="91"/>
        <v>0</v>
      </c>
      <c r="N85" s="59">
        <f t="shared" si="91"/>
        <v>0</v>
      </c>
      <c r="O85" s="57"/>
      <c r="P85" s="58"/>
      <c r="Q85" s="59"/>
      <c r="R85" s="57">
        <f t="shared" ref="R85:BN85" si="92">R84+R83</f>
        <v>0</v>
      </c>
      <c r="S85" s="58">
        <f t="shared" si="92"/>
        <v>0</v>
      </c>
      <c r="T85" s="59">
        <f t="shared" si="92"/>
        <v>0</v>
      </c>
      <c r="U85" s="57">
        <f t="shared" si="92"/>
        <v>0</v>
      </c>
      <c r="V85" s="58">
        <f t="shared" si="92"/>
        <v>0</v>
      </c>
      <c r="W85" s="59">
        <f t="shared" si="92"/>
        <v>0</v>
      </c>
      <c r="X85" s="57">
        <f t="shared" si="92"/>
        <v>10091505</v>
      </c>
      <c r="Y85" s="58">
        <f t="shared" si="92"/>
        <v>0</v>
      </c>
      <c r="Z85" s="59">
        <f t="shared" si="92"/>
        <v>10091505</v>
      </c>
      <c r="AA85" s="57">
        <f t="shared" si="92"/>
        <v>27753300</v>
      </c>
      <c r="AB85" s="58">
        <f t="shared" si="92"/>
        <v>-644533</v>
      </c>
      <c r="AC85" s="59">
        <f t="shared" si="92"/>
        <v>27108767</v>
      </c>
      <c r="AD85" s="57">
        <f t="shared" si="92"/>
        <v>53319000</v>
      </c>
      <c r="AE85" s="58">
        <f t="shared" si="92"/>
        <v>-1073836</v>
      </c>
      <c r="AF85" s="59">
        <f t="shared" si="92"/>
        <v>52245164</v>
      </c>
      <c r="AG85" s="57">
        <f t="shared" si="92"/>
        <v>50681000</v>
      </c>
      <c r="AH85" s="58">
        <f t="shared" si="92"/>
        <v>-824086</v>
      </c>
      <c r="AI85" s="59">
        <f t="shared" si="92"/>
        <v>49856914</v>
      </c>
      <c r="AJ85" s="57">
        <f t="shared" si="92"/>
        <v>52462702</v>
      </c>
      <c r="AK85" s="58">
        <f t="shared" si="92"/>
        <v>-2240298</v>
      </c>
      <c r="AL85" s="59">
        <f t="shared" si="92"/>
        <v>50222404</v>
      </c>
      <c r="AM85" s="60">
        <f t="shared" si="92"/>
        <v>0</v>
      </c>
      <c r="AN85" s="58">
        <f t="shared" si="92"/>
        <v>0</v>
      </c>
      <c r="AO85" s="61">
        <f t="shared" si="92"/>
        <v>0</v>
      </c>
      <c r="AP85" s="57">
        <f t="shared" si="92"/>
        <v>0</v>
      </c>
      <c r="AQ85" s="58">
        <f t="shared" si="92"/>
        <v>0</v>
      </c>
      <c r="AR85" s="59">
        <f t="shared" si="92"/>
        <v>0</v>
      </c>
      <c r="AS85" s="57">
        <f t="shared" si="92"/>
        <v>0</v>
      </c>
      <c r="AT85" s="58">
        <f t="shared" si="92"/>
        <v>0</v>
      </c>
      <c r="AU85" s="59">
        <f t="shared" si="92"/>
        <v>0</v>
      </c>
      <c r="AV85" s="57">
        <f t="shared" si="92"/>
        <v>0</v>
      </c>
      <c r="AW85" s="58">
        <f t="shared" si="92"/>
        <v>0</v>
      </c>
      <c r="AX85" s="59">
        <f t="shared" si="92"/>
        <v>0</v>
      </c>
      <c r="AY85" s="57">
        <f t="shared" si="92"/>
        <v>0</v>
      </c>
      <c r="AZ85" s="58">
        <f t="shared" si="92"/>
        <v>0</v>
      </c>
      <c r="BA85" s="59">
        <f t="shared" si="92"/>
        <v>0</v>
      </c>
      <c r="BB85" s="57">
        <f t="shared" si="92"/>
        <v>0</v>
      </c>
      <c r="BC85" s="58">
        <f t="shared" si="92"/>
        <v>0</v>
      </c>
      <c r="BD85" s="59">
        <f t="shared" si="92"/>
        <v>0</v>
      </c>
      <c r="BE85" s="57">
        <f t="shared" si="92"/>
        <v>0</v>
      </c>
      <c r="BF85" s="57">
        <f t="shared" si="92"/>
        <v>0</v>
      </c>
      <c r="BG85" s="62">
        <f t="shared" si="92"/>
        <v>0</v>
      </c>
      <c r="BH85" s="57">
        <f t="shared" si="92"/>
        <v>194307507</v>
      </c>
      <c r="BI85" s="58">
        <f t="shared" si="92"/>
        <v>-4782753</v>
      </c>
      <c r="BJ85" s="59">
        <f t="shared" si="92"/>
        <v>189524754</v>
      </c>
      <c r="BK85" s="57">
        <f t="shared" si="92"/>
        <v>0</v>
      </c>
      <c r="BL85" s="58">
        <f t="shared" si="92"/>
        <v>0</v>
      </c>
      <c r="BM85" s="59">
        <f t="shared" si="92"/>
        <v>0</v>
      </c>
      <c r="BN85" s="63">
        <f t="shared" si="92"/>
        <v>189524754</v>
      </c>
    </row>
    <row r="86" spans="1:66" s="43" customFormat="1" ht="61.5" customHeight="1" thickTop="1">
      <c r="A86" s="332">
        <v>18</v>
      </c>
      <c r="B86" s="334" t="s">
        <v>79</v>
      </c>
      <c r="C86" s="336" t="s">
        <v>7</v>
      </c>
      <c r="D86" s="302" t="s">
        <v>35</v>
      </c>
      <c r="E86" s="84" t="s">
        <v>33</v>
      </c>
      <c r="F86" s="33">
        <v>21803000</v>
      </c>
      <c r="G86" s="275">
        <v>1229315</v>
      </c>
      <c r="H86" s="35">
        <f>G86+F86</f>
        <v>23032315</v>
      </c>
      <c r="I86" s="33"/>
      <c r="J86" s="34"/>
      <c r="K86" s="35">
        <f>J86+I86</f>
        <v>0</v>
      </c>
      <c r="L86" s="33">
        <v>0</v>
      </c>
      <c r="M86" s="36">
        <v>0</v>
      </c>
      <c r="N86" s="35">
        <f>M86+L86</f>
        <v>0</v>
      </c>
      <c r="O86" s="86"/>
      <c r="P86" s="36"/>
      <c r="Q86" s="35"/>
      <c r="R86" s="33">
        <v>0</v>
      </c>
      <c r="S86" s="34">
        <v>0</v>
      </c>
      <c r="T86" s="35">
        <f>R86+S86</f>
        <v>0</v>
      </c>
      <c r="U86" s="33">
        <v>0</v>
      </c>
      <c r="V86" s="36">
        <v>0</v>
      </c>
      <c r="W86" s="35">
        <f>U86+V86</f>
        <v>0</v>
      </c>
      <c r="X86" s="33">
        <v>4918965</v>
      </c>
      <c r="Y86" s="275">
        <v>72315</v>
      </c>
      <c r="Z86" s="35">
        <f>X86+Y86</f>
        <v>4991280</v>
      </c>
      <c r="AA86" s="33">
        <v>4000000</v>
      </c>
      <c r="AB86" s="275">
        <v>289250</v>
      </c>
      <c r="AC86" s="35">
        <f>AA86+AB86</f>
        <v>4289250</v>
      </c>
      <c r="AD86" s="33">
        <v>4000000</v>
      </c>
      <c r="AE86" s="275">
        <v>289250</v>
      </c>
      <c r="AF86" s="35">
        <f>AD86+AE86</f>
        <v>4289250</v>
      </c>
      <c r="AG86" s="33">
        <v>4000000</v>
      </c>
      <c r="AH86" s="275">
        <v>289250</v>
      </c>
      <c r="AI86" s="35">
        <f>AG86+AH86</f>
        <v>4289250</v>
      </c>
      <c r="AJ86" s="33">
        <v>4000000</v>
      </c>
      <c r="AK86" s="275">
        <v>289250</v>
      </c>
      <c r="AL86" s="35">
        <f>AJ86+AK86</f>
        <v>4289250</v>
      </c>
      <c r="AM86" s="33">
        <v>0</v>
      </c>
      <c r="AN86" s="34">
        <v>0</v>
      </c>
      <c r="AO86" s="135">
        <f>AM86+AN86</f>
        <v>0</v>
      </c>
      <c r="AP86" s="33">
        <v>0</v>
      </c>
      <c r="AQ86" s="34">
        <v>0</v>
      </c>
      <c r="AR86" s="35">
        <f>AP86+AQ86</f>
        <v>0</v>
      </c>
      <c r="AS86" s="33">
        <v>0</v>
      </c>
      <c r="AT86" s="34">
        <v>0</v>
      </c>
      <c r="AU86" s="35">
        <f>AS86+AT86</f>
        <v>0</v>
      </c>
      <c r="AV86" s="87">
        <v>0</v>
      </c>
      <c r="AW86" s="36">
        <v>0</v>
      </c>
      <c r="AX86" s="35">
        <f>AV86+AW86</f>
        <v>0</v>
      </c>
      <c r="AY86" s="87">
        <v>0</v>
      </c>
      <c r="AZ86" s="36">
        <v>0</v>
      </c>
      <c r="BA86" s="35">
        <f>AY86+AZ86</f>
        <v>0</v>
      </c>
      <c r="BB86" s="87">
        <v>0</v>
      </c>
      <c r="BC86" s="36">
        <v>0</v>
      </c>
      <c r="BD86" s="35">
        <f>BB86+BC86</f>
        <v>0</v>
      </c>
      <c r="BE86" s="33">
        <v>0</v>
      </c>
      <c r="BF86" s="34">
        <v>0</v>
      </c>
      <c r="BG86" s="35">
        <f>BE86+BF86</f>
        <v>0</v>
      </c>
      <c r="BH86" s="40">
        <f>I86+L86+O86+R86+U86+X86+AA86+AD86+AG86+AJ86+AM86+AP86+AS86+AV86+AY86+BB86</f>
        <v>20918965</v>
      </c>
      <c r="BI86" s="276">
        <f t="shared" ref="BI86:BJ86" si="93">J86+M86+P86+S86+V86+Y86+AB86+AE86+AH86+AK86+AN86+AQ86+AT86+AW86+AZ86+BC86</f>
        <v>1229315</v>
      </c>
      <c r="BJ86" s="35">
        <f t="shared" si="93"/>
        <v>22148280</v>
      </c>
      <c r="BK86" s="40">
        <v>884035</v>
      </c>
      <c r="BL86" s="36">
        <v>0</v>
      </c>
      <c r="BM86" s="35">
        <f>BL86+BK86</f>
        <v>884035</v>
      </c>
      <c r="BN86" s="42">
        <f>BM86+BJ86</f>
        <v>23032315</v>
      </c>
    </row>
    <row r="87" spans="1:66" s="43" customFormat="1" ht="80.25" customHeight="1" thickBot="1">
      <c r="A87" s="347"/>
      <c r="B87" s="348"/>
      <c r="C87" s="349"/>
      <c r="D87" s="350" t="s">
        <v>19</v>
      </c>
      <c r="E87" s="351"/>
      <c r="F87" s="57">
        <f>F86</f>
        <v>21803000</v>
      </c>
      <c r="G87" s="58">
        <f t="shared" ref="G87:BN87" si="94">G86</f>
        <v>1229315</v>
      </c>
      <c r="H87" s="59">
        <f t="shared" si="94"/>
        <v>23032315</v>
      </c>
      <c r="I87" s="57">
        <f t="shared" si="94"/>
        <v>0</v>
      </c>
      <c r="J87" s="58">
        <f t="shared" si="94"/>
        <v>0</v>
      </c>
      <c r="K87" s="59">
        <f t="shared" si="94"/>
        <v>0</v>
      </c>
      <c r="L87" s="57">
        <f t="shared" si="94"/>
        <v>0</v>
      </c>
      <c r="M87" s="58">
        <f t="shared" si="94"/>
        <v>0</v>
      </c>
      <c r="N87" s="59">
        <f t="shared" si="94"/>
        <v>0</v>
      </c>
      <c r="O87" s="57">
        <f t="shared" si="94"/>
        <v>0</v>
      </c>
      <c r="P87" s="58">
        <f t="shared" si="94"/>
        <v>0</v>
      </c>
      <c r="Q87" s="59">
        <f t="shared" si="94"/>
        <v>0</v>
      </c>
      <c r="R87" s="57">
        <f t="shared" si="94"/>
        <v>0</v>
      </c>
      <c r="S87" s="58">
        <f t="shared" si="94"/>
        <v>0</v>
      </c>
      <c r="T87" s="59">
        <f t="shared" si="94"/>
        <v>0</v>
      </c>
      <c r="U87" s="57">
        <f t="shared" si="94"/>
        <v>0</v>
      </c>
      <c r="V87" s="58">
        <f t="shared" si="94"/>
        <v>0</v>
      </c>
      <c r="W87" s="59">
        <f t="shared" si="94"/>
        <v>0</v>
      </c>
      <c r="X87" s="57">
        <f t="shared" si="94"/>
        <v>4918965</v>
      </c>
      <c r="Y87" s="58">
        <f t="shared" si="94"/>
        <v>72315</v>
      </c>
      <c r="Z87" s="59">
        <f t="shared" si="94"/>
        <v>4991280</v>
      </c>
      <c r="AA87" s="57">
        <f t="shared" si="94"/>
        <v>4000000</v>
      </c>
      <c r="AB87" s="58">
        <f t="shared" si="94"/>
        <v>289250</v>
      </c>
      <c r="AC87" s="59">
        <f t="shared" si="94"/>
        <v>4289250</v>
      </c>
      <c r="AD87" s="57">
        <f t="shared" si="94"/>
        <v>4000000</v>
      </c>
      <c r="AE87" s="58">
        <f t="shared" si="94"/>
        <v>289250</v>
      </c>
      <c r="AF87" s="59">
        <f t="shared" si="94"/>
        <v>4289250</v>
      </c>
      <c r="AG87" s="57">
        <f t="shared" si="94"/>
        <v>4000000</v>
      </c>
      <c r="AH87" s="58">
        <f t="shared" si="94"/>
        <v>289250</v>
      </c>
      <c r="AI87" s="59">
        <f t="shared" si="94"/>
        <v>4289250</v>
      </c>
      <c r="AJ87" s="57">
        <f t="shared" si="94"/>
        <v>4000000</v>
      </c>
      <c r="AK87" s="58">
        <f t="shared" si="94"/>
        <v>289250</v>
      </c>
      <c r="AL87" s="59">
        <f t="shared" si="94"/>
        <v>4289250</v>
      </c>
      <c r="AM87" s="122">
        <f t="shared" si="94"/>
        <v>0</v>
      </c>
      <c r="AN87" s="123">
        <f t="shared" si="94"/>
        <v>0</v>
      </c>
      <c r="AO87" s="121">
        <f t="shared" si="94"/>
        <v>0</v>
      </c>
      <c r="AP87" s="57">
        <f t="shared" si="94"/>
        <v>0</v>
      </c>
      <c r="AQ87" s="58">
        <f t="shared" si="94"/>
        <v>0</v>
      </c>
      <c r="AR87" s="59">
        <f t="shared" si="94"/>
        <v>0</v>
      </c>
      <c r="AS87" s="57">
        <f t="shared" si="94"/>
        <v>0</v>
      </c>
      <c r="AT87" s="58">
        <f t="shared" si="94"/>
        <v>0</v>
      </c>
      <c r="AU87" s="59">
        <f t="shared" si="94"/>
        <v>0</v>
      </c>
      <c r="AV87" s="57">
        <f t="shared" si="94"/>
        <v>0</v>
      </c>
      <c r="AW87" s="58">
        <f t="shared" si="94"/>
        <v>0</v>
      </c>
      <c r="AX87" s="59">
        <f t="shared" si="94"/>
        <v>0</v>
      </c>
      <c r="AY87" s="57">
        <f t="shared" si="94"/>
        <v>0</v>
      </c>
      <c r="AZ87" s="58">
        <f t="shared" si="94"/>
        <v>0</v>
      </c>
      <c r="BA87" s="59">
        <f t="shared" si="94"/>
        <v>0</v>
      </c>
      <c r="BB87" s="57">
        <f t="shared" si="94"/>
        <v>0</v>
      </c>
      <c r="BC87" s="58">
        <f t="shared" si="94"/>
        <v>0</v>
      </c>
      <c r="BD87" s="59">
        <f t="shared" si="94"/>
        <v>0</v>
      </c>
      <c r="BE87" s="57">
        <f t="shared" si="94"/>
        <v>0</v>
      </c>
      <c r="BF87" s="58">
        <f t="shared" si="94"/>
        <v>0</v>
      </c>
      <c r="BG87" s="59">
        <f t="shared" si="94"/>
        <v>0</v>
      </c>
      <c r="BH87" s="57">
        <f t="shared" si="94"/>
        <v>20918965</v>
      </c>
      <c r="BI87" s="58">
        <f t="shared" si="94"/>
        <v>1229315</v>
      </c>
      <c r="BJ87" s="59">
        <f t="shared" si="94"/>
        <v>22148280</v>
      </c>
      <c r="BK87" s="57">
        <f t="shared" si="94"/>
        <v>884035</v>
      </c>
      <c r="BL87" s="58">
        <f t="shared" si="94"/>
        <v>0</v>
      </c>
      <c r="BM87" s="59">
        <f t="shared" si="94"/>
        <v>884035</v>
      </c>
      <c r="BN87" s="63">
        <f t="shared" si="94"/>
        <v>23032315</v>
      </c>
    </row>
    <row r="88" spans="1:66" s="18" customFormat="1" ht="53.25" customHeight="1" thickTop="1">
      <c r="A88" s="332">
        <v>19</v>
      </c>
      <c r="B88" s="334" t="s">
        <v>79</v>
      </c>
      <c r="C88" s="336" t="s">
        <v>2</v>
      </c>
      <c r="D88" s="303" t="s">
        <v>35</v>
      </c>
      <c r="E88" s="310" t="s">
        <v>34</v>
      </c>
      <c r="F88" s="40">
        <v>8740000</v>
      </c>
      <c r="G88" s="65">
        <v>0</v>
      </c>
      <c r="H88" s="35">
        <f>F88+G88</f>
        <v>8740000</v>
      </c>
      <c r="I88" s="40"/>
      <c r="J88" s="88"/>
      <c r="K88" s="35">
        <f>I88+J88</f>
        <v>0</v>
      </c>
      <c r="L88" s="40">
        <v>0</v>
      </c>
      <c r="M88" s="41">
        <v>0</v>
      </c>
      <c r="N88" s="35">
        <f>L88+M88</f>
        <v>0</v>
      </c>
      <c r="O88" s="40">
        <v>0</v>
      </c>
      <c r="P88" s="88"/>
      <c r="Q88" s="35">
        <f>O88+P88</f>
        <v>0</v>
      </c>
      <c r="R88" s="40"/>
      <c r="S88" s="88"/>
      <c r="T88" s="35"/>
      <c r="U88" s="40"/>
      <c r="V88" s="88"/>
      <c r="W88" s="35">
        <f>U88+V88</f>
        <v>0</v>
      </c>
      <c r="X88" s="40">
        <v>1550538</v>
      </c>
      <c r="Y88" s="276">
        <v>-812538</v>
      </c>
      <c r="Z88" s="35">
        <f>X88+Y88</f>
        <v>738000</v>
      </c>
      <c r="AA88" s="40">
        <v>600000</v>
      </c>
      <c r="AB88" s="276">
        <v>812538</v>
      </c>
      <c r="AC88" s="35">
        <f>AA88+AB88</f>
        <v>1412538</v>
      </c>
      <c r="AD88" s="40">
        <v>1000000</v>
      </c>
      <c r="AE88" s="65">
        <v>0</v>
      </c>
      <c r="AF88" s="35">
        <f>AD88+AE88</f>
        <v>1000000</v>
      </c>
      <c r="AG88" s="40">
        <v>1000000</v>
      </c>
      <c r="AH88" s="65">
        <v>0</v>
      </c>
      <c r="AI88" s="35">
        <f>AG88+AH88</f>
        <v>1000000</v>
      </c>
      <c r="AJ88" s="40">
        <v>3000000</v>
      </c>
      <c r="AK88" s="65">
        <v>0</v>
      </c>
      <c r="AL88" s="205">
        <f>AJ88+AK88</f>
        <v>3000000</v>
      </c>
      <c r="AM88" s="33">
        <v>0</v>
      </c>
      <c r="AN88" s="34">
        <v>0</v>
      </c>
      <c r="AO88" s="135">
        <f>AM88+AN88</f>
        <v>0</v>
      </c>
      <c r="AP88" s="33">
        <v>0</v>
      </c>
      <c r="AQ88" s="34">
        <v>0</v>
      </c>
      <c r="AR88" s="135">
        <f>AP88+AQ88</f>
        <v>0</v>
      </c>
      <c r="AS88" s="40">
        <v>0</v>
      </c>
      <c r="AT88" s="41">
        <v>0</v>
      </c>
      <c r="AU88" s="35">
        <v>0</v>
      </c>
      <c r="AV88" s="40">
        <v>0</v>
      </c>
      <c r="AW88" s="41">
        <v>0</v>
      </c>
      <c r="AX88" s="35">
        <v>0</v>
      </c>
      <c r="AY88" s="40">
        <v>0</v>
      </c>
      <c r="AZ88" s="41">
        <v>0</v>
      </c>
      <c r="BA88" s="35">
        <v>0</v>
      </c>
      <c r="BB88" s="40">
        <v>0</v>
      </c>
      <c r="BC88" s="41">
        <v>0</v>
      </c>
      <c r="BD88" s="35">
        <v>0</v>
      </c>
      <c r="BE88" s="40">
        <v>0</v>
      </c>
      <c r="BF88" s="41">
        <v>0</v>
      </c>
      <c r="BG88" s="35">
        <v>0</v>
      </c>
      <c r="BH88" s="40">
        <f>I88+L88+O88+R88+U88+X88+AA88+AD88+AG88+AJ88+AM88+AP88</f>
        <v>7150538</v>
      </c>
      <c r="BI88" s="65">
        <f t="shared" ref="BI88:BJ88" si="95">J88+M88+P88+S88+V88+Y88+AB88+AE88+AH88+AK88+AN88+AQ88</f>
        <v>0</v>
      </c>
      <c r="BJ88" s="35">
        <f t="shared" si="95"/>
        <v>7150538</v>
      </c>
      <c r="BK88" s="40">
        <v>1589462</v>
      </c>
      <c r="BL88" s="65">
        <v>0</v>
      </c>
      <c r="BM88" s="35">
        <f>BK88+BL88</f>
        <v>1589462</v>
      </c>
      <c r="BN88" s="260">
        <f>BJ88+BM88</f>
        <v>8740000</v>
      </c>
    </row>
    <row r="89" spans="1:66" s="43" customFormat="1" ht="50.25" customHeight="1" thickBot="1">
      <c r="A89" s="347"/>
      <c r="B89" s="348"/>
      <c r="C89" s="349"/>
      <c r="D89" s="350" t="s">
        <v>19</v>
      </c>
      <c r="E89" s="351"/>
      <c r="F89" s="57">
        <f t="shared" ref="F89:BL89" si="96">F88</f>
        <v>8740000</v>
      </c>
      <c r="G89" s="58">
        <f t="shared" si="96"/>
        <v>0</v>
      </c>
      <c r="H89" s="59">
        <f t="shared" si="96"/>
        <v>8740000</v>
      </c>
      <c r="I89" s="57">
        <f t="shared" si="96"/>
        <v>0</v>
      </c>
      <c r="J89" s="58">
        <f t="shared" si="96"/>
        <v>0</v>
      </c>
      <c r="K89" s="59">
        <f t="shared" si="96"/>
        <v>0</v>
      </c>
      <c r="L89" s="57">
        <f t="shared" si="96"/>
        <v>0</v>
      </c>
      <c r="M89" s="58">
        <f t="shared" si="96"/>
        <v>0</v>
      </c>
      <c r="N89" s="59">
        <f t="shared" si="96"/>
        <v>0</v>
      </c>
      <c r="O89" s="57">
        <f t="shared" si="96"/>
        <v>0</v>
      </c>
      <c r="P89" s="58">
        <f t="shared" si="96"/>
        <v>0</v>
      </c>
      <c r="Q89" s="59">
        <f t="shared" si="96"/>
        <v>0</v>
      </c>
      <c r="R89" s="57">
        <f t="shared" si="96"/>
        <v>0</v>
      </c>
      <c r="S89" s="58">
        <f t="shared" si="96"/>
        <v>0</v>
      </c>
      <c r="T89" s="59">
        <f t="shared" si="96"/>
        <v>0</v>
      </c>
      <c r="U89" s="57">
        <f t="shared" si="96"/>
        <v>0</v>
      </c>
      <c r="V89" s="58">
        <f t="shared" si="96"/>
        <v>0</v>
      </c>
      <c r="W89" s="59">
        <f t="shared" si="96"/>
        <v>0</v>
      </c>
      <c r="X89" s="57">
        <f t="shared" si="96"/>
        <v>1550538</v>
      </c>
      <c r="Y89" s="58">
        <f t="shared" si="96"/>
        <v>-812538</v>
      </c>
      <c r="Z89" s="59">
        <f t="shared" si="96"/>
        <v>738000</v>
      </c>
      <c r="AA89" s="57">
        <f t="shared" si="96"/>
        <v>600000</v>
      </c>
      <c r="AB89" s="58">
        <f t="shared" si="96"/>
        <v>812538</v>
      </c>
      <c r="AC89" s="59">
        <f t="shared" si="96"/>
        <v>1412538</v>
      </c>
      <c r="AD89" s="57">
        <f>AD88</f>
        <v>1000000</v>
      </c>
      <c r="AE89" s="58">
        <f t="shared" si="96"/>
        <v>0</v>
      </c>
      <c r="AF89" s="59">
        <f>AF88</f>
        <v>1000000</v>
      </c>
      <c r="AG89" s="57">
        <f t="shared" si="96"/>
        <v>1000000</v>
      </c>
      <c r="AH89" s="58">
        <f t="shared" si="96"/>
        <v>0</v>
      </c>
      <c r="AI89" s="59">
        <f t="shared" si="96"/>
        <v>1000000</v>
      </c>
      <c r="AJ89" s="57">
        <f t="shared" si="96"/>
        <v>3000000</v>
      </c>
      <c r="AK89" s="58">
        <f t="shared" si="96"/>
        <v>0</v>
      </c>
      <c r="AL89" s="59">
        <f t="shared" si="96"/>
        <v>3000000</v>
      </c>
      <c r="AM89" s="122">
        <f t="shared" si="96"/>
        <v>0</v>
      </c>
      <c r="AN89" s="123">
        <f t="shared" si="96"/>
        <v>0</v>
      </c>
      <c r="AO89" s="121">
        <f t="shared" si="96"/>
        <v>0</v>
      </c>
      <c r="AP89" s="122">
        <f t="shared" si="96"/>
        <v>0</v>
      </c>
      <c r="AQ89" s="123">
        <f t="shared" si="96"/>
        <v>0</v>
      </c>
      <c r="AR89" s="121">
        <f t="shared" si="96"/>
        <v>0</v>
      </c>
      <c r="AS89" s="57">
        <f t="shared" si="96"/>
        <v>0</v>
      </c>
      <c r="AT89" s="58">
        <f t="shared" si="96"/>
        <v>0</v>
      </c>
      <c r="AU89" s="59">
        <f t="shared" si="96"/>
        <v>0</v>
      </c>
      <c r="AV89" s="57">
        <f t="shared" si="96"/>
        <v>0</v>
      </c>
      <c r="AW89" s="58">
        <f t="shared" si="96"/>
        <v>0</v>
      </c>
      <c r="AX89" s="59">
        <f t="shared" si="96"/>
        <v>0</v>
      </c>
      <c r="AY89" s="57">
        <f t="shared" si="96"/>
        <v>0</v>
      </c>
      <c r="AZ89" s="58">
        <f t="shared" si="96"/>
        <v>0</v>
      </c>
      <c r="BA89" s="59">
        <f t="shared" si="96"/>
        <v>0</v>
      </c>
      <c r="BB89" s="57">
        <f t="shared" si="96"/>
        <v>0</v>
      </c>
      <c r="BC89" s="58">
        <f t="shared" si="96"/>
        <v>0</v>
      </c>
      <c r="BD89" s="59">
        <f t="shared" si="96"/>
        <v>0</v>
      </c>
      <c r="BE89" s="57">
        <f t="shared" si="96"/>
        <v>0</v>
      </c>
      <c r="BF89" s="58">
        <f t="shared" si="96"/>
        <v>0</v>
      </c>
      <c r="BG89" s="59">
        <f t="shared" si="96"/>
        <v>0</v>
      </c>
      <c r="BH89" s="57">
        <f t="shared" si="96"/>
        <v>7150538</v>
      </c>
      <c r="BI89" s="58">
        <f t="shared" si="96"/>
        <v>0</v>
      </c>
      <c r="BJ89" s="59">
        <f t="shared" si="96"/>
        <v>7150538</v>
      </c>
      <c r="BK89" s="57">
        <f t="shared" si="96"/>
        <v>1589462</v>
      </c>
      <c r="BL89" s="58">
        <f t="shared" si="96"/>
        <v>0</v>
      </c>
      <c r="BM89" s="59">
        <f>BM88</f>
        <v>1589462</v>
      </c>
      <c r="BN89" s="63">
        <f>BN88</f>
        <v>8740000</v>
      </c>
    </row>
    <row r="90" spans="1:66" s="43" customFormat="1" ht="64.5" customHeight="1" thickTop="1">
      <c r="A90" s="332">
        <v>20</v>
      </c>
      <c r="B90" s="334" t="s">
        <v>79</v>
      </c>
      <c r="C90" s="336" t="s">
        <v>3</v>
      </c>
      <c r="D90" s="303" t="s">
        <v>35</v>
      </c>
      <c r="E90" s="84" t="s">
        <v>34</v>
      </c>
      <c r="F90" s="33">
        <v>1000000</v>
      </c>
      <c r="G90" s="36">
        <v>0</v>
      </c>
      <c r="H90" s="35">
        <f>G90+F90</f>
        <v>1000000</v>
      </c>
      <c r="I90" s="33"/>
      <c r="J90" s="34"/>
      <c r="K90" s="35">
        <f>J90+I90</f>
        <v>0</v>
      </c>
      <c r="L90" s="33">
        <v>0</v>
      </c>
      <c r="M90" s="36">
        <v>0</v>
      </c>
      <c r="N90" s="35">
        <f>M90+L90</f>
        <v>0</v>
      </c>
      <c r="O90" s="86"/>
      <c r="P90" s="36"/>
      <c r="Q90" s="35"/>
      <c r="R90" s="33">
        <v>0</v>
      </c>
      <c r="S90" s="34">
        <v>0</v>
      </c>
      <c r="T90" s="35">
        <f>R90+S90</f>
        <v>0</v>
      </c>
      <c r="U90" s="33">
        <v>0</v>
      </c>
      <c r="V90" s="36">
        <v>0</v>
      </c>
      <c r="W90" s="35">
        <f>U90+V90</f>
        <v>0</v>
      </c>
      <c r="X90" s="33">
        <v>570000</v>
      </c>
      <c r="Y90" s="275">
        <v>-510000</v>
      </c>
      <c r="Z90" s="35">
        <f>X90+Y90</f>
        <v>60000</v>
      </c>
      <c r="AA90" s="33">
        <v>430000</v>
      </c>
      <c r="AB90" s="275">
        <v>510000</v>
      </c>
      <c r="AC90" s="35">
        <f>AA90+AB90</f>
        <v>940000</v>
      </c>
      <c r="AD90" s="33">
        <v>0</v>
      </c>
      <c r="AE90" s="36">
        <v>0</v>
      </c>
      <c r="AF90" s="35">
        <f>AD90+AE90</f>
        <v>0</v>
      </c>
      <c r="AG90" s="33">
        <v>0</v>
      </c>
      <c r="AH90" s="34"/>
      <c r="AI90" s="35">
        <f>AG90+AH90</f>
        <v>0</v>
      </c>
      <c r="AJ90" s="33">
        <v>0</v>
      </c>
      <c r="AK90" s="34">
        <v>0</v>
      </c>
      <c r="AL90" s="35">
        <f>AJ90+AK90</f>
        <v>0</v>
      </c>
      <c r="AM90" s="33">
        <v>0</v>
      </c>
      <c r="AN90" s="34">
        <v>0</v>
      </c>
      <c r="AO90" s="35">
        <f>AM90+AN90</f>
        <v>0</v>
      </c>
      <c r="AP90" s="33">
        <v>0</v>
      </c>
      <c r="AQ90" s="34">
        <v>0</v>
      </c>
      <c r="AR90" s="35">
        <f>AP90+AQ90</f>
        <v>0</v>
      </c>
      <c r="AS90" s="33">
        <v>0</v>
      </c>
      <c r="AT90" s="34">
        <v>0</v>
      </c>
      <c r="AU90" s="35">
        <f>AS90+AT90</f>
        <v>0</v>
      </c>
      <c r="AV90" s="33">
        <v>0</v>
      </c>
      <c r="AW90" s="34">
        <v>0</v>
      </c>
      <c r="AX90" s="35">
        <f>AV90+AW90</f>
        <v>0</v>
      </c>
      <c r="AY90" s="33">
        <v>0</v>
      </c>
      <c r="AZ90" s="34">
        <v>0</v>
      </c>
      <c r="BA90" s="35">
        <f>AY90+AZ90</f>
        <v>0</v>
      </c>
      <c r="BB90" s="33">
        <v>0</v>
      </c>
      <c r="BC90" s="34">
        <v>0</v>
      </c>
      <c r="BD90" s="35">
        <f>BB90+BC90</f>
        <v>0</v>
      </c>
      <c r="BE90" s="33">
        <v>0</v>
      </c>
      <c r="BF90" s="34">
        <v>0</v>
      </c>
      <c r="BG90" s="35">
        <f>BE90+BF90</f>
        <v>0</v>
      </c>
      <c r="BH90" s="40">
        <f>I90+L90+O90+R90+U90+X90+AA90+AD90+AG90+AJ90+AM90+AP90</f>
        <v>1000000</v>
      </c>
      <c r="BI90" s="65">
        <f t="shared" ref="BI90:BJ90" si="97">J90+M90+P90+S90+V90+Y90+AB90+AE90+AH90+AK90+AN90+AQ90</f>
        <v>0</v>
      </c>
      <c r="BJ90" s="35">
        <f t="shared" si="97"/>
        <v>1000000</v>
      </c>
      <c r="BK90" s="40">
        <f>F90-BH90</f>
        <v>0</v>
      </c>
      <c r="BL90" s="34">
        <v>0</v>
      </c>
      <c r="BM90" s="35">
        <f>BL90+BK90</f>
        <v>0</v>
      </c>
      <c r="BN90" s="42">
        <f>BM90+BJ90</f>
        <v>1000000</v>
      </c>
    </row>
    <row r="91" spans="1:66" s="43" customFormat="1" ht="63.75" customHeight="1" thickBot="1">
      <c r="A91" s="347"/>
      <c r="B91" s="348"/>
      <c r="C91" s="349"/>
      <c r="D91" s="350" t="s">
        <v>19</v>
      </c>
      <c r="E91" s="351"/>
      <c r="F91" s="57">
        <f>F90</f>
        <v>1000000</v>
      </c>
      <c r="G91" s="58">
        <f t="shared" ref="G91:BN91" si="98">G90</f>
        <v>0</v>
      </c>
      <c r="H91" s="59">
        <f t="shared" si="98"/>
        <v>1000000</v>
      </c>
      <c r="I91" s="57">
        <f t="shared" si="98"/>
        <v>0</v>
      </c>
      <c r="J91" s="58">
        <f t="shared" si="98"/>
        <v>0</v>
      </c>
      <c r="K91" s="59">
        <f t="shared" si="98"/>
        <v>0</v>
      </c>
      <c r="L91" s="57">
        <f t="shared" si="98"/>
        <v>0</v>
      </c>
      <c r="M91" s="58">
        <f t="shared" si="98"/>
        <v>0</v>
      </c>
      <c r="N91" s="59">
        <f t="shared" si="98"/>
        <v>0</v>
      </c>
      <c r="O91" s="57">
        <f t="shared" si="98"/>
        <v>0</v>
      </c>
      <c r="P91" s="58">
        <f t="shared" si="98"/>
        <v>0</v>
      </c>
      <c r="Q91" s="59">
        <f t="shared" si="98"/>
        <v>0</v>
      </c>
      <c r="R91" s="57">
        <f t="shared" si="98"/>
        <v>0</v>
      </c>
      <c r="S91" s="58">
        <f t="shared" si="98"/>
        <v>0</v>
      </c>
      <c r="T91" s="59">
        <f t="shared" si="98"/>
        <v>0</v>
      </c>
      <c r="U91" s="57">
        <f t="shared" si="98"/>
        <v>0</v>
      </c>
      <c r="V91" s="58">
        <f t="shared" si="98"/>
        <v>0</v>
      </c>
      <c r="W91" s="59">
        <f t="shared" si="98"/>
        <v>0</v>
      </c>
      <c r="X91" s="57">
        <f t="shared" si="98"/>
        <v>570000</v>
      </c>
      <c r="Y91" s="58">
        <f t="shared" si="98"/>
        <v>-510000</v>
      </c>
      <c r="Z91" s="59">
        <f t="shared" si="98"/>
        <v>60000</v>
      </c>
      <c r="AA91" s="57">
        <f t="shared" si="98"/>
        <v>430000</v>
      </c>
      <c r="AB91" s="58">
        <f t="shared" si="98"/>
        <v>510000</v>
      </c>
      <c r="AC91" s="59">
        <f t="shared" si="98"/>
        <v>940000</v>
      </c>
      <c r="AD91" s="57">
        <f t="shared" si="98"/>
        <v>0</v>
      </c>
      <c r="AE91" s="58">
        <f t="shared" si="98"/>
        <v>0</v>
      </c>
      <c r="AF91" s="59">
        <f t="shared" si="98"/>
        <v>0</v>
      </c>
      <c r="AG91" s="57">
        <f t="shared" si="98"/>
        <v>0</v>
      </c>
      <c r="AH91" s="58">
        <f t="shared" si="98"/>
        <v>0</v>
      </c>
      <c r="AI91" s="59">
        <f t="shared" si="98"/>
        <v>0</v>
      </c>
      <c r="AJ91" s="57">
        <f t="shared" si="98"/>
        <v>0</v>
      </c>
      <c r="AK91" s="58">
        <f t="shared" si="98"/>
        <v>0</v>
      </c>
      <c r="AL91" s="59">
        <f t="shared" si="98"/>
        <v>0</v>
      </c>
      <c r="AM91" s="57">
        <f t="shared" si="98"/>
        <v>0</v>
      </c>
      <c r="AN91" s="58">
        <f t="shared" si="98"/>
        <v>0</v>
      </c>
      <c r="AO91" s="59">
        <f t="shared" si="98"/>
        <v>0</v>
      </c>
      <c r="AP91" s="57">
        <f t="shared" si="98"/>
        <v>0</v>
      </c>
      <c r="AQ91" s="58">
        <f t="shared" si="98"/>
        <v>0</v>
      </c>
      <c r="AR91" s="59">
        <f t="shared" si="98"/>
        <v>0</v>
      </c>
      <c r="AS91" s="57">
        <f t="shared" si="98"/>
        <v>0</v>
      </c>
      <c r="AT91" s="58">
        <f t="shared" si="98"/>
        <v>0</v>
      </c>
      <c r="AU91" s="59">
        <f t="shared" si="98"/>
        <v>0</v>
      </c>
      <c r="AV91" s="57">
        <f t="shared" si="98"/>
        <v>0</v>
      </c>
      <c r="AW91" s="58">
        <f t="shared" si="98"/>
        <v>0</v>
      </c>
      <c r="AX91" s="59">
        <f t="shared" si="98"/>
        <v>0</v>
      </c>
      <c r="AY91" s="57">
        <f t="shared" si="98"/>
        <v>0</v>
      </c>
      <c r="AZ91" s="58">
        <f t="shared" si="98"/>
        <v>0</v>
      </c>
      <c r="BA91" s="59">
        <f t="shared" si="98"/>
        <v>0</v>
      </c>
      <c r="BB91" s="57">
        <f t="shared" si="98"/>
        <v>0</v>
      </c>
      <c r="BC91" s="58">
        <f t="shared" si="98"/>
        <v>0</v>
      </c>
      <c r="BD91" s="59">
        <f t="shared" si="98"/>
        <v>0</v>
      </c>
      <c r="BE91" s="57">
        <f t="shared" si="98"/>
        <v>0</v>
      </c>
      <c r="BF91" s="58">
        <f t="shared" si="98"/>
        <v>0</v>
      </c>
      <c r="BG91" s="59">
        <f t="shared" si="98"/>
        <v>0</v>
      </c>
      <c r="BH91" s="57">
        <f t="shared" si="98"/>
        <v>1000000</v>
      </c>
      <c r="BI91" s="58">
        <f t="shared" si="98"/>
        <v>0</v>
      </c>
      <c r="BJ91" s="59">
        <f t="shared" si="98"/>
        <v>1000000</v>
      </c>
      <c r="BK91" s="57">
        <f t="shared" si="98"/>
        <v>0</v>
      </c>
      <c r="BL91" s="58">
        <f t="shared" si="98"/>
        <v>0</v>
      </c>
      <c r="BM91" s="59">
        <f t="shared" si="98"/>
        <v>0</v>
      </c>
      <c r="BN91" s="63">
        <f t="shared" si="98"/>
        <v>1000000</v>
      </c>
    </row>
    <row r="92" spans="1:66" s="43" customFormat="1" ht="51.75" customHeight="1" thickTop="1">
      <c r="A92" s="332">
        <v>21</v>
      </c>
      <c r="B92" s="334" t="s">
        <v>80</v>
      </c>
      <c r="C92" s="336" t="s">
        <v>93</v>
      </c>
      <c r="D92" s="303" t="s">
        <v>35</v>
      </c>
      <c r="E92" s="310" t="s">
        <v>33</v>
      </c>
      <c r="F92" s="33">
        <v>660000</v>
      </c>
      <c r="G92" s="275">
        <v>367950</v>
      </c>
      <c r="H92" s="35">
        <f>G92+F92</f>
        <v>1027950</v>
      </c>
      <c r="I92" s="33"/>
      <c r="J92" s="34"/>
      <c r="K92" s="35">
        <f>J92+I92</f>
        <v>0</v>
      </c>
      <c r="L92" s="33">
        <v>0</v>
      </c>
      <c r="M92" s="36">
        <v>0</v>
      </c>
      <c r="N92" s="35">
        <f>M92+L92</f>
        <v>0</v>
      </c>
      <c r="O92" s="36"/>
      <c r="P92" s="36"/>
      <c r="Q92" s="35"/>
      <c r="R92" s="33"/>
      <c r="S92" s="85"/>
      <c r="T92" s="35">
        <f>R92+S92</f>
        <v>0</v>
      </c>
      <c r="U92" s="33"/>
      <c r="V92" s="85"/>
      <c r="W92" s="35">
        <f>U92+V92</f>
        <v>0</v>
      </c>
      <c r="X92" s="33">
        <v>330000</v>
      </c>
      <c r="Y92" s="36">
        <v>0</v>
      </c>
      <c r="Z92" s="35">
        <f>X92+Y92</f>
        <v>330000</v>
      </c>
      <c r="AA92" s="33">
        <v>150000</v>
      </c>
      <c r="AB92" s="275">
        <v>200700</v>
      </c>
      <c r="AC92" s="35">
        <f>AA92+AB92</f>
        <v>350700</v>
      </c>
      <c r="AD92" s="33">
        <v>0</v>
      </c>
      <c r="AE92" s="275">
        <v>167250</v>
      </c>
      <c r="AF92" s="35">
        <f>AD92+AE92</f>
        <v>167250</v>
      </c>
      <c r="AG92" s="33">
        <v>0</v>
      </c>
      <c r="AH92" s="34">
        <v>0</v>
      </c>
      <c r="AI92" s="35">
        <f>AG92+AH92</f>
        <v>0</v>
      </c>
      <c r="AJ92" s="33">
        <v>0</v>
      </c>
      <c r="AK92" s="34">
        <v>0</v>
      </c>
      <c r="AL92" s="35">
        <f>AJ92+AK92</f>
        <v>0</v>
      </c>
      <c r="AM92" s="33">
        <v>0</v>
      </c>
      <c r="AN92" s="34">
        <v>0</v>
      </c>
      <c r="AO92" s="135">
        <f>AM92+AN92</f>
        <v>0</v>
      </c>
      <c r="AP92" s="33">
        <v>0</v>
      </c>
      <c r="AQ92" s="34">
        <v>0</v>
      </c>
      <c r="AR92" s="135">
        <f>AP92+AQ92</f>
        <v>0</v>
      </c>
      <c r="AS92" s="33">
        <v>0</v>
      </c>
      <c r="AT92" s="34">
        <v>0</v>
      </c>
      <c r="AU92" s="135">
        <f>AS92+AT92</f>
        <v>0</v>
      </c>
      <c r="AV92" s="33">
        <v>0</v>
      </c>
      <c r="AW92" s="34">
        <v>0</v>
      </c>
      <c r="AX92" s="135">
        <f>AV92+AW92</f>
        <v>0</v>
      </c>
      <c r="AY92" s="33">
        <v>0</v>
      </c>
      <c r="AZ92" s="34">
        <v>0</v>
      </c>
      <c r="BA92" s="135">
        <f>AY92+AZ92</f>
        <v>0</v>
      </c>
      <c r="BB92" s="33">
        <v>0</v>
      </c>
      <c r="BC92" s="34">
        <v>0</v>
      </c>
      <c r="BD92" s="135">
        <f>BB92+BC92</f>
        <v>0</v>
      </c>
      <c r="BE92" s="33"/>
      <c r="BF92" s="34"/>
      <c r="BG92" s="135"/>
      <c r="BH92" s="40">
        <f t="shared" ref="BH92:BJ92" si="99">I92+L92+O92+R92+U92+X92+AA92+AD92+AG92+AJ92+AM92</f>
        <v>480000</v>
      </c>
      <c r="BI92" s="276">
        <f t="shared" si="99"/>
        <v>367950</v>
      </c>
      <c r="BJ92" s="35">
        <f t="shared" si="99"/>
        <v>847950</v>
      </c>
      <c r="BK92" s="33">
        <v>180000</v>
      </c>
      <c r="BL92" s="203">
        <v>0</v>
      </c>
      <c r="BM92" s="35">
        <f>BL92+BK92</f>
        <v>180000</v>
      </c>
      <c r="BN92" s="42">
        <f>BM92+BJ92</f>
        <v>1027950</v>
      </c>
    </row>
    <row r="93" spans="1:66" s="43" customFormat="1" ht="47.25" customHeight="1" thickBot="1">
      <c r="A93" s="347"/>
      <c r="B93" s="348"/>
      <c r="C93" s="349"/>
      <c r="D93" s="350" t="s">
        <v>19</v>
      </c>
      <c r="E93" s="351"/>
      <c r="F93" s="57">
        <f>F92</f>
        <v>660000</v>
      </c>
      <c r="G93" s="58">
        <f t="shared" ref="G93:Q93" si="100">G92</f>
        <v>367950</v>
      </c>
      <c r="H93" s="59">
        <f t="shared" si="100"/>
        <v>1027950</v>
      </c>
      <c r="I93" s="57">
        <f t="shared" si="100"/>
        <v>0</v>
      </c>
      <c r="J93" s="58">
        <f t="shared" si="100"/>
        <v>0</v>
      </c>
      <c r="K93" s="59">
        <f t="shared" si="100"/>
        <v>0</v>
      </c>
      <c r="L93" s="57">
        <f t="shared" si="100"/>
        <v>0</v>
      </c>
      <c r="M93" s="58">
        <f t="shared" si="100"/>
        <v>0</v>
      </c>
      <c r="N93" s="59">
        <f t="shared" si="100"/>
        <v>0</v>
      </c>
      <c r="O93" s="57">
        <f t="shared" si="100"/>
        <v>0</v>
      </c>
      <c r="P93" s="58">
        <f t="shared" si="100"/>
        <v>0</v>
      </c>
      <c r="Q93" s="59">
        <f t="shared" si="100"/>
        <v>0</v>
      </c>
      <c r="R93" s="57"/>
      <c r="S93" s="58">
        <f t="shared" ref="S93:T93" si="101">S92</f>
        <v>0</v>
      </c>
      <c r="T93" s="59">
        <f t="shared" si="101"/>
        <v>0</v>
      </c>
      <c r="U93" s="57"/>
      <c r="V93" s="58">
        <f t="shared" ref="V93:BN93" si="102">V92</f>
        <v>0</v>
      </c>
      <c r="W93" s="59">
        <f t="shared" si="102"/>
        <v>0</v>
      </c>
      <c r="X93" s="58">
        <f t="shared" si="102"/>
        <v>330000</v>
      </c>
      <c r="Y93" s="58">
        <f t="shared" si="102"/>
        <v>0</v>
      </c>
      <c r="Z93" s="59">
        <f t="shared" si="102"/>
        <v>330000</v>
      </c>
      <c r="AA93" s="57">
        <f t="shared" si="102"/>
        <v>150000</v>
      </c>
      <c r="AB93" s="58">
        <f t="shared" si="102"/>
        <v>200700</v>
      </c>
      <c r="AC93" s="59">
        <f t="shared" si="102"/>
        <v>350700</v>
      </c>
      <c r="AD93" s="57">
        <f t="shared" si="102"/>
        <v>0</v>
      </c>
      <c r="AE93" s="58">
        <f t="shared" si="102"/>
        <v>167250</v>
      </c>
      <c r="AF93" s="59">
        <f t="shared" si="102"/>
        <v>167250</v>
      </c>
      <c r="AG93" s="57">
        <f t="shared" si="102"/>
        <v>0</v>
      </c>
      <c r="AH93" s="58">
        <f t="shared" si="102"/>
        <v>0</v>
      </c>
      <c r="AI93" s="59">
        <f t="shared" si="102"/>
        <v>0</v>
      </c>
      <c r="AJ93" s="57">
        <f t="shared" si="102"/>
        <v>0</v>
      </c>
      <c r="AK93" s="58">
        <f t="shared" si="102"/>
        <v>0</v>
      </c>
      <c r="AL93" s="59">
        <f t="shared" si="102"/>
        <v>0</v>
      </c>
      <c r="AM93" s="122">
        <f t="shared" si="102"/>
        <v>0</v>
      </c>
      <c r="AN93" s="123">
        <f t="shared" si="102"/>
        <v>0</v>
      </c>
      <c r="AO93" s="121">
        <f t="shared" si="102"/>
        <v>0</v>
      </c>
      <c r="AP93" s="122">
        <f t="shared" si="102"/>
        <v>0</v>
      </c>
      <c r="AQ93" s="123">
        <f t="shared" si="102"/>
        <v>0</v>
      </c>
      <c r="AR93" s="121">
        <f t="shared" si="102"/>
        <v>0</v>
      </c>
      <c r="AS93" s="122">
        <f t="shared" si="102"/>
        <v>0</v>
      </c>
      <c r="AT93" s="123">
        <f t="shared" si="102"/>
        <v>0</v>
      </c>
      <c r="AU93" s="121">
        <f t="shared" si="102"/>
        <v>0</v>
      </c>
      <c r="AV93" s="122">
        <f t="shared" si="102"/>
        <v>0</v>
      </c>
      <c r="AW93" s="123">
        <f t="shared" si="102"/>
        <v>0</v>
      </c>
      <c r="AX93" s="121">
        <f t="shared" si="102"/>
        <v>0</v>
      </c>
      <c r="AY93" s="122">
        <f t="shared" si="102"/>
        <v>0</v>
      </c>
      <c r="AZ93" s="123">
        <f t="shared" si="102"/>
        <v>0</v>
      </c>
      <c r="BA93" s="121">
        <f t="shared" si="102"/>
        <v>0</v>
      </c>
      <c r="BB93" s="122">
        <f t="shared" si="102"/>
        <v>0</v>
      </c>
      <c r="BC93" s="123">
        <f t="shared" si="102"/>
        <v>0</v>
      </c>
      <c r="BD93" s="121">
        <f t="shared" si="102"/>
        <v>0</v>
      </c>
      <c r="BE93" s="57">
        <f t="shared" si="102"/>
        <v>0</v>
      </c>
      <c r="BF93" s="58">
        <f t="shared" si="102"/>
        <v>0</v>
      </c>
      <c r="BG93" s="59">
        <f t="shared" si="102"/>
        <v>0</v>
      </c>
      <c r="BH93" s="57">
        <f t="shared" si="102"/>
        <v>480000</v>
      </c>
      <c r="BI93" s="58">
        <f t="shared" si="102"/>
        <v>367950</v>
      </c>
      <c r="BJ93" s="59">
        <f t="shared" si="102"/>
        <v>847950</v>
      </c>
      <c r="BK93" s="57">
        <f t="shared" si="102"/>
        <v>180000</v>
      </c>
      <c r="BL93" s="58">
        <f t="shared" si="102"/>
        <v>0</v>
      </c>
      <c r="BM93" s="59">
        <f t="shared" si="102"/>
        <v>180000</v>
      </c>
      <c r="BN93" s="63">
        <f t="shared" si="102"/>
        <v>1027950</v>
      </c>
    </row>
    <row r="94" spans="1:66" s="43" customFormat="1" ht="51.75" customHeight="1" thickTop="1">
      <c r="A94" s="332">
        <v>22</v>
      </c>
      <c r="B94" s="334" t="s">
        <v>81</v>
      </c>
      <c r="C94" s="336" t="s">
        <v>92</v>
      </c>
      <c r="D94" s="303" t="s">
        <v>35</v>
      </c>
      <c r="E94" s="310" t="s">
        <v>33</v>
      </c>
      <c r="F94" s="33">
        <v>966428</v>
      </c>
      <c r="G94" s="275">
        <v>641125</v>
      </c>
      <c r="H94" s="35">
        <f>G94+F94</f>
        <v>1607553</v>
      </c>
      <c r="I94" s="33"/>
      <c r="J94" s="34"/>
      <c r="K94" s="35">
        <f>J94+I94</f>
        <v>0</v>
      </c>
      <c r="L94" s="33">
        <v>0</v>
      </c>
      <c r="M94" s="36">
        <v>0</v>
      </c>
      <c r="N94" s="35">
        <f>M94+L94</f>
        <v>0</v>
      </c>
      <c r="O94" s="36"/>
      <c r="P94" s="36"/>
      <c r="Q94" s="35"/>
      <c r="R94" s="33"/>
      <c r="S94" s="85"/>
      <c r="T94" s="35">
        <f>R94+S94</f>
        <v>0</v>
      </c>
      <c r="U94" s="33"/>
      <c r="V94" s="85"/>
      <c r="W94" s="35">
        <f>U94+V94</f>
        <v>0</v>
      </c>
      <c r="X94" s="33">
        <v>462700</v>
      </c>
      <c r="Y94" s="36">
        <v>0</v>
      </c>
      <c r="Z94" s="35">
        <f>X94+Y94</f>
        <v>462700</v>
      </c>
      <c r="AA94" s="33">
        <v>200000</v>
      </c>
      <c r="AB94" s="275">
        <v>418125</v>
      </c>
      <c r="AC94" s="35">
        <f>AA94+AB94</f>
        <v>618125</v>
      </c>
      <c r="AD94" s="33">
        <v>0</v>
      </c>
      <c r="AE94" s="275">
        <v>223000</v>
      </c>
      <c r="AF94" s="35">
        <f>AD94+AE94</f>
        <v>223000</v>
      </c>
      <c r="AG94" s="33">
        <v>0</v>
      </c>
      <c r="AH94" s="34">
        <v>0</v>
      </c>
      <c r="AI94" s="35">
        <f>AG94+AH94</f>
        <v>0</v>
      </c>
      <c r="AJ94" s="33">
        <v>0</v>
      </c>
      <c r="AK94" s="34">
        <v>0</v>
      </c>
      <c r="AL94" s="35">
        <f>AJ94+AK94</f>
        <v>0</v>
      </c>
      <c r="AM94" s="33">
        <v>0</v>
      </c>
      <c r="AN94" s="34">
        <v>0</v>
      </c>
      <c r="AO94" s="35">
        <f>AM94+AN94</f>
        <v>0</v>
      </c>
      <c r="AP94" s="33">
        <v>0</v>
      </c>
      <c r="AQ94" s="34">
        <v>0</v>
      </c>
      <c r="AR94" s="35">
        <f>AP94+AQ94</f>
        <v>0</v>
      </c>
      <c r="AS94" s="33">
        <v>0</v>
      </c>
      <c r="AT94" s="34">
        <v>0</v>
      </c>
      <c r="AU94" s="35">
        <f>AS94+AT94</f>
        <v>0</v>
      </c>
      <c r="AV94" s="33">
        <v>0</v>
      </c>
      <c r="AW94" s="34">
        <v>0</v>
      </c>
      <c r="AX94" s="35">
        <f>AV94+AW94</f>
        <v>0</v>
      </c>
      <c r="AY94" s="33">
        <v>0</v>
      </c>
      <c r="AZ94" s="34">
        <v>0</v>
      </c>
      <c r="BA94" s="35">
        <f>AY94+AZ94</f>
        <v>0</v>
      </c>
      <c r="BB94" s="33">
        <v>0</v>
      </c>
      <c r="BC94" s="34">
        <v>0</v>
      </c>
      <c r="BD94" s="35">
        <f>BB94+BC94</f>
        <v>0</v>
      </c>
      <c r="BE94" s="33">
        <v>0</v>
      </c>
      <c r="BF94" s="34">
        <v>0</v>
      </c>
      <c r="BG94" s="35">
        <f>BE94+BF94</f>
        <v>0</v>
      </c>
      <c r="BH94" s="40">
        <f>I94+L94+O94+R94+U94+X94+AA94+AD94+AG94+AJ94+AM94</f>
        <v>662700</v>
      </c>
      <c r="BI94" s="276">
        <f>J94+M94+P94+S94+V94+Y94+AB94+AE94+AH94+AK94+AN94</f>
        <v>641125</v>
      </c>
      <c r="BJ94" s="35">
        <f>K94+N94+Q94+T94+W94+Z94+AC94+AF94+AI94+AL94+AO94</f>
        <v>1303825</v>
      </c>
      <c r="BK94" s="33">
        <v>303728</v>
      </c>
      <c r="BL94" s="217">
        <v>0</v>
      </c>
      <c r="BM94" s="35">
        <f>BL94+BK94</f>
        <v>303728</v>
      </c>
      <c r="BN94" s="42">
        <f>BM94+BJ94</f>
        <v>1607553</v>
      </c>
    </row>
    <row r="95" spans="1:66" s="43" customFormat="1" ht="63.75" customHeight="1" thickBot="1">
      <c r="A95" s="347"/>
      <c r="B95" s="348"/>
      <c r="C95" s="349"/>
      <c r="D95" s="350" t="s">
        <v>19</v>
      </c>
      <c r="E95" s="351"/>
      <c r="F95" s="57">
        <f t="shared" ref="F95:Q95" si="103">F94</f>
        <v>966428</v>
      </c>
      <c r="G95" s="58">
        <f t="shared" si="103"/>
        <v>641125</v>
      </c>
      <c r="H95" s="59">
        <f t="shared" si="103"/>
        <v>1607553</v>
      </c>
      <c r="I95" s="57">
        <f t="shared" si="103"/>
        <v>0</v>
      </c>
      <c r="J95" s="58">
        <f t="shared" si="103"/>
        <v>0</v>
      </c>
      <c r="K95" s="59">
        <f t="shared" si="103"/>
        <v>0</v>
      </c>
      <c r="L95" s="57">
        <f t="shared" si="103"/>
        <v>0</v>
      </c>
      <c r="M95" s="58">
        <f t="shared" si="103"/>
        <v>0</v>
      </c>
      <c r="N95" s="59">
        <f t="shared" si="103"/>
        <v>0</v>
      </c>
      <c r="O95" s="57">
        <f t="shared" si="103"/>
        <v>0</v>
      </c>
      <c r="P95" s="58">
        <f t="shared" si="103"/>
        <v>0</v>
      </c>
      <c r="Q95" s="59">
        <f t="shared" si="103"/>
        <v>0</v>
      </c>
      <c r="R95" s="57"/>
      <c r="S95" s="58">
        <f>S94</f>
        <v>0</v>
      </c>
      <c r="T95" s="59">
        <f>T94</f>
        <v>0</v>
      </c>
      <c r="U95" s="58"/>
      <c r="V95" s="58">
        <f>V94</f>
        <v>0</v>
      </c>
      <c r="W95" s="59">
        <f>W94</f>
        <v>0</v>
      </c>
      <c r="X95" s="57">
        <f t="shared" ref="X95:BN95" si="104">X94</f>
        <v>462700</v>
      </c>
      <c r="Y95" s="58">
        <f t="shared" si="104"/>
        <v>0</v>
      </c>
      <c r="Z95" s="59">
        <f t="shared" si="104"/>
        <v>462700</v>
      </c>
      <c r="AA95" s="57">
        <f t="shared" si="104"/>
        <v>200000</v>
      </c>
      <c r="AB95" s="58">
        <f t="shared" si="104"/>
        <v>418125</v>
      </c>
      <c r="AC95" s="59">
        <f t="shared" si="104"/>
        <v>618125</v>
      </c>
      <c r="AD95" s="57">
        <f t="shared" si="104"/>
        <v>0</v>
      </c>
      <c r="AE95" s="58">
        <f t="shared" si="104"/>
        <v>223000</v>
      </c>
      <c r="AF95" s="59">
        <f t="shared" si="104"/>
        <v>223000</v>
      </c>
      <c r="AG95" s="57">
        <f t="shared" si="104"/>
        <v>0</v>
      </c>
      <c r="AH95" s="58">
        <f t="shared" si="104"/>
        <v>0</v>
      </c>
      <c r="AI95" s="59">
        <f t="shared" si="104"/>
        <v>0</v>
      </c>
      <c r="AJ95" s="57">
        <f t="shared" si="104"/>
        <v>0</v>
      </c>
      <c r="AK95" s="58">
        <f t="shared" si="104"/>
        <v>0</v>
      </c>
      <c r="AL95" s="59">
        <f t="shared" si="104"/>
        <v>0</v>
      </c>
      <c r="AM95" s="57">
        <f t="shared" si="104"/>
        <v>0</v>
      </c>
      <c r="AN95" s="58">
        <f t="shared" si="104"/>
        <v>0</v>
      </c>
      <c r="AO95" s="59">
        <f t="shared" si="104"/>
        <v>0</v>
      </c>
      <c r="AP95" s="57">
        <f t="shared" si="104"/>
        <v>0</v>
      </c>
      <c r="AQ95" s="58">
        <f t="shared" si="104"/>
        <v>0</v>
      </c>
      <c r="AR95" s="59">
        <f t="shared" si="104"/>
        <v>0</v>
      </c>
      <c r="AS95" s="57">
        <f t="shared" si="104"/>
        <v>0</v>
      </c>
      <c r="AT95" s="58">
        <f t="shared" si="104"/>
        <v>0</v>
      </c>
      <c r="AU95" s="59">
        <f t="shared" si="104"/>
        <v>0</v>
      </c>
      <c r="AV95" s="57">
        <f t="shared" si="104"/>
        <v>0</v>
      </c>
      <c r="AW95" s="58">
        <f t="shared" si="104"/>
        <v>0</v>
      </c>
      <c r="AX95" s="59">
        <f t="shared" si="104"/>
        <v>0</v>
      </c>
      <c r="AY95" s="57">
        <f t="shared" si="104"/>
        <v>0</v>
      </c>
      <c r="AZ95" s="58">
        <f t="shared" si="104"/>
        <v>0</v>
      </c>
      <c r="BA95" s="59">
        <f t="shared" si="104"/>
        <v>0</v>
      </c>
      <c r="BB95" s="57">
        <f t="shared" si="104"/>
        <v>0</v>
      </c>
      <c r="BC95" s="58">
        <f t="shared" si="104"/>
        <v>0</v>
      </c>
      <c r="BD95" s="59">
        <f t="shared" si="104"/>
        <v>0</v>
      </c>
      <c r="BE95" s="57">
        <f t="shared" si="104"/>
        <v>0</v>
      </c>
      <c r="BF95" s="58">
        <f t="shared" si="104"/>
        <v>0</v>
      </c>
      <c r="BG95" s="59">
        <f t="shared" si="104"/>
        <v>0</v>
      </c>
      <c r="BH95" s="57">
        <f t="shared" si="104"/>
        <v>662700</v>
      </c>
      <c r="BI95" s="58">
        <f t="shared" si="104"/>
        <v>641125</v>
      </c>
      <c r="BJ95" s="59">
        <f t="shared" si="104"/>
        <v>1303825</v>
      </c>
      <c r="BK95" s="57">
        <f t="shared" si="104"/>
        <v>303728</v>
      </c>
      <c r="BL95" s="58">
        <f t="shared" si="104"/>
        <v>0</v>
      </c>
      <c r="BM95" s="59">
        <f t="shared" si="104"/>
        <v>303728</v>
      </c>
      <c r="BN95" s="63">
        <f t="shared" si="104"/>
        <v>1607553</v>
      </c>
    </row>
    <row r="96" spans="1:66" s="43" customFormat="1" ht="55.5" customHeight="1" thickTop="1">
      <c r="A96" s="332">
        <v>23</v>
      </c>
      <c r="B96" s="334" t="s">
        <v>80</v>
      </c>
      <c r="C96" s="336" t="s">
        <v>91</v>
      </c>
      <c r="D96" s="303" t="s">
        <v>35</v>
      </c>
      <c r="E96" s="310" t="s">
        <v>33</v>
      </c>
      <c r="F96" s="33">
        <v>720000</v>
      </c>
      <c r="G96" s="275">
        <v>401400</v>
      </c>
      <c r="H96" s="35">
        <f>G96+F96</f>
        <v>1121400</v>
      </c>
      <c r="I96" s="33"/>
      <c r="J96" s="34"/>
      <c r="K96" s="35">
        <f>J96+I96</f>
        <v>0</v>
      </c>
      <c r="L96" s="33">
        <v>0</v>
      </c>
      <c r="M96" s="36">
        <v>0</v>
      </c>
      <c r="N96" s="35">
        <f>M96+L96</f>
        <v>0</v>
      </c>
      <c r="O96" s="36"/>
      <c r="P96" s="36"/>
      <c r="Q96" s="35"/>
      <c r="R96" s="33"/>
      <c r="S96" s="85"/>
      <c r="T96" s="35">
        <f>R96+S96</f>
        <v>0</v>
      </c>
      <c r="U96" s="33"/>
      <c r="V96" s="85"/>
      <c r="W96" s="35">
        <f>U96+V96</f>
        <v>0</v>
      </c>
      <c r="X96" s="33">
        <v>360000</v>
      </c>
      <c r="Y96" s="36">
        <v>0</v>
      </c>
      <c r="Z96" s="35">
        <f>X96+Y96</f>
        <v>360000</v>
      </c>
      <c r="AA96" s="33">
        <v>215000</v>
      </c>
      <c r="AB96" s="275">
        <v>161675</v>
      </c>
      <c r="AC96" s="35">
        <f>AA96+AB96</f>
        <v>376675</v>
      </c>
      <c r="AD96" s="33">
        <v>0</v>
      </c>
      <c r="AE96" s="275">
        <v>239725</v>
      </c>
      <c r="AF96" s="35">
        <f>AD96+AE96</f>
        <v>239725</v>
      </c>
      <c r="AG96" s="33">
        <v>0</v>
      </c>
      <c r="AH96" s="34">
        <v>0</v>
      </c>
      <c r="AI96" s="35">
        <f>AG96+AH96</f>
        <v>0</v>
      </c>
      <c r="AJ96" s="33">
        <v>0</v>
      </c>
      <c r="AK96" s="34">
        <v>0</v>
      </c>
      <c r="AL96" s="35">
        <f>AJ96+AK96</f>
        <v>0</v>
      </c>
      <c r="AM96" s="33"/>
      <c r="AN96" s="37"/>
      <c r="AO96" s="38"/>
      <c r="AP96" s="33"/>
      <c r="AQ96" s="34"/>
      <c r="AR96" s="135"/>
      <c r="AS96" s="33">
        <v>0</v>
      </c>
      <c r="AT96" s="34">
        <v>0</v>
      </c>
      <c r="AU96" s="135">
        <f>AS96+AT96</f>
        <v>0</v>
      </c>
      <c r="AV96" s="33">
        <v>0</v>
      </c>
      <c r="AW96" s="34">
        <v>0</v>
      </c>
      <c r="AX96" s="135">
        <f>AV96+AW96</f>
        <v>0</v>
      </c>
      <c r="AY96" s="33">
        <v>0</v>
      </c>
      <c r="AZ96" s="34">
        <v>0</v>
      </c>
      <c r="BA96" s="135">
        <f>AY96+AZ96</f>
        <v>0</v>
      </c>
      <c r="BB96" s="33">
        <v>0</v>
      </c>
      <c r="BC96" s="34">
        <v>0</v>
      </c>
      <c r="BD96" s="135">
        <f>BB96+BC96</f>
        <v>0</v>
      </c>
      <c r="BE96" s="33"/>
      <c r="BF96" s="34"/>
      <c r="BG96" s="135"/>
      <c r="BH96" s="40">
        <f t="shared" ref="BH96:BJ96" si="105">I96+L96+O96+R96+U96+X96+AA96+AD96+AG96+AJ96+AM96</f>
        <v>575000</v>
      </c>
      <c r="BI96" s="276">
        <f t="shared" si="105"/>
        <v>401400</v>
      </c>
      <c r="BJ96" s="35">
        <f t="shared" si="105"/>
        <v>976400</v>
      </c>
      <c r="BK96" s="33">
        <v>145000</v>
      </c>
      <c r="BL96" s="203">
        <v>0</v>
      </c>
      <c r="BM96" s="35">
        <f>BL96+BK96</f>
        <v>145000</v>
      </c>
      <c r="BN96" s="42">
        <f>BM96+BJ96</f>
        <v>1121400</v>
      </c>
    </row>
    <row r="97" spans="1:66" s="43" customFormat="1" ht="55.5" customHeight="1" thickBot="1">
      <c r="A97" s="333"/>
      <c r="B97" s="335"/>
      <c r="C97" s="337"/>
      <c r="D97" s="338" t="s">
        <v>19</v>
      </c>
      <c r="E97" s="339"/>
      <c r="F97" s="122">
        <f>F96</f>
        <v>720000</v>
      </c>
      <c r="G97" s="123">
        <f t="shared" ref="G97:Q97" si="106">G96</f>
        <v>401400</v>
      </c>
      <c r="H97" s="121">
        <f t="shared" si="106"/>
        <v>1121400</v>
      </c>
      <c r="I97" s="122">
        <f t="shared" si="106"/>
        <v>0</v>
      </c>
      <c r="J97" s="123">
        <f t="shared" si="106"/>
        <v>0</v>
      </c>
      <c r="K97" s="121">
        <f t="shared" si="106"/>
        <v>0</v>
      </c>
      <c r="L97" s="122">
        <f t="shared" si="106"/>
        <v>0</v>
      </c>
      <c r="M97" s="123">
        <f t="shared" si="106"/>
        <v>0</v>
      </c>
      <c r="N97" s="121">
        <f t="shared" si="106"/>
        <v>0</v>
      </c>
      <c r="O97" s="122">
        <f t="shared" si="106"/>
        <v>0</v>
      </c>
      <c r="P97" s="123">
        <f t="shared" si="106"/>
        <v>0</v>
      </c>
      <c r="Q97" s="121">
        <f t="shared" si="106"/>
        <v>0</v>
      </c>
      <c r="R97" s="122"/>
      <c r="S97" s="123">
        <f t="shared" ref="S97:T97" si="107">S96</f>
        <v>0</v>
      </c>
      <c r="T97" s="121">
        <f t="shared" si="107"/>
        <v>0</v>
      </c>
      <c r="U97" s="122">
        <v>0</v>
      </c>
      <c r="V97" s="123">
        <f t="shared" ref="V97:BN97" si="108">V96</f>
        <v>0</v>
      </c>
      <c r="W97" s="121">
        <f t="shared" si="108"/>
        <v>0</v>
      </c>
      <c r="X97" s="123">
        <f t="shared" si="108"/>
        <v>360000</v>
      </c>
      <c r="Y97" s="123">
        <f t="shared" si="108"/>
        <v>0</v>
      </c>
      <c r="Z97" s="121">
        <f t="shared" si="108"/>
        <v>360000</v>
      </c>
      <c r="AA97" s="122">
        <f t="shared" si="108"/>
        <v>215000</v>
      </c>
      <c r="AB97" s="123">
        <f t="shared" si="108"/>
        <v>161675</v>
      </c>
      <c r="AC97" s="121">
        <f t="shared" si="108"/>
        <v>376675</v>
      </c>
      <c r="AD97" s="122">
        <f t="shared" si="108"/>
        <v>0</v>
      </c>
      <c r="AE97" s="123">
        <f t="shared" si="108"/>
        <v>239725</v>
      </c>
      <c r="AF97" s="121">
        <f t="shared" si="108"/>
        <v>239725</v>
      </c>
      <c r="AG97" s="122">
        <f t="shared" si="108"/>
        <v>0</v>
      </c>
      <c r="AH97" s="123">
        <f t="shared" si="108"/>
        <v>0</v>
      </c>
      <c r="AI97" s="121">
        <f t="shared" si="108"/>
        <v>0</v>
      </c>
      <c r="AJ97" s="122">
        <f t="shared" si="108"/>
        <v>0</v>
      </c>
      <c r="AK97" s="123">
        <f t="shared" si="108"/>
        <v>0</v>
      </c>
      <c r="AL97" s="121">
        <f t="shared" si="108"/>
        <v>0</v>
      </c>
      <c r="AM97" s="122">
        <f t="shared" si="108"/>
        <v>0</v>
      </c>
      <c r="AN97" s="123">
        <f t="shared" si="108"/>
        <v>0</v>
      </c>
      <c r="AO97" s="121">
        <f t="shared" si="108"/>
        <v>0</v>
      </c>
      <c r="AP97" s="122">
        <f t="shared" si="108"/>
        <v>0</v>
      </c>
      <c r="AQ97" s="123">
        <f t="shared" si="108"/>
        <v>0</v>
      </c>
      <c r="AR97" s="121">
        <f t="shared" si="108"/>
        <v>0</v>
      </c>
      <c r="AS97" s="122">
        <f t="shared" si="108"/>
        <v>0</v>
      </c>
      <c r="AT97" s="123">
        <f t="shared" si="108"/>
        <v>0</v>
      </c>
      <c r="AU97" s="121">
        <f t="shared" si="108"/>
        <v>0</v>
      </c>
      <c r="AV97" s="122">
        <f t="shared" si="108"/>
        <v>0</v>
      </c>
      <c r="AW97" s="123">
        <f t="shared" si="108"/>
        <v>0</v>
      </c>
      <c r="AX97" s="121">
        <f t="shared" si="108"/>
        <v>0</v>
      </c>
      <c r="AY97" s="122">
        <f t="shared" si="108"/>
        <v>0</v>
      </c>
      <c r="AZ97" s="123">
        <f t="shared" si="108"/>
        <v>0</v>
      </c>
      <c r="BA97" s="121">
        <f t="shared" si="108"/>
        <v>0</v>
      </c>
      <c r="BB97" s="122">
        <f t="shared" si="108"/>
        <v>0</v>
      </c>
      <c r="BC97" s="123">
        <f t="shared" si="108"/>
        <v>0</v>
      </c>
      <c r="BD97" s="121">
        <f t="shared" si="108"/>
        <v>0</v>
      </c>
      <c r="BE97" s="122">
        <f t="shared" si="108"/>
        <v>0</v>
      </c>
      <c r="BF97" s="123">
        <f t="shared" si="108"/>
        <v>0</v>
      </c>
      <c r="BG97" s="121">
        <f t="shared" si="108"/>
        <v>0</v>
      </c>
      <c r="BH97" s="122">
        <f t="shared" si="108"/>
        <v>575000</v>
      </c>
      <c r="BI97" s="123">
        <f t="shared" si="108"/>
        <v>401400</v>
      </c>
      <c r="BJ97" s="121">
        <f t="shared" si="108"/>
        <v>976400</v>
      </c>
      <c r="BK97" s="122">
        <f t="shared" si="108"/>
        <v>145000</v>
      </c>
      <c r="BL97" s="123">
        <f t="shared" si="108"/>
        <v>0</v>
      </c>
      <c r="BM97" s="121">
        <f t="shared" si="108"/>
        <v>145000</v>
      </c>
      <c r="BN97" s="202">
        <f t="shared" si="108"/>
        <v>1121400</v>
      </c>
    </row>
    <row r="98" spans="1:66" ht="32.25" customHeight="1" thickTop="1">
      <c r="A98" s="340" t="s">
        <v>44</v>
      </c>
      <c r="B98" s="341"/>
      <c r="C98" s="342"/>
      <c r="D98" s="345" t="s">
        <v>32</v>
      </c>
      <c r="E98" s="346"/>
      <c r="F98" s="266">
        <f t="shared" ref="F98:AK98" si="109">F8+F17+F20+F74</f>
        <v>16678570</v>
      </c>
      <c r="G98" s="267">
        <f t="shared" si="109"/>
        <v>48098090</v>
      </c>
      <c r="H98" s="268">
        <f t="shared" si="109"/>
        <v>64776660</v>
      </c>
      <c r="I98" s="269">
        <f t="shared" si="109"/>
        <v>0</v>
      </c>
      <c r="J98" s="267">
        <f t="shared" si="109"/>
        <v>0</v>
      </c>
      <c r="K98" s="267">
        <f t="shared" si="109"/>
        <v>0</v>
      </c>
      <c r="L98" s="267">
        <f t="shared" si="109"/>
        <v>0</v>
      </c>
      <c r="M98" s="267">
        <f t="shared" si="109"/>
        <v>0</v>
      </c>
      <c r="N98" s="267">
        <f t="shared" si="109"/>
        <v>0</v>
      </c>
      <c r="O98" s="267">
        <f t="shared" si="109"/>
        <v>0</v>
      </c>
      <c r="P98" s="267">
        <f t="shared" si="109"/>
        <v>0</v>
      </c>
      <c r="Q98" s="267">
        <f t="shared" si="109"/>
        <v>0</v>
      </c>
      <c r="R98" s="267">
        <f t="shared" si="109"/>
        <v>0</v>
      </c>
      <c r="S98" s="267">
        <f t="shared" si="109"/>
        <v>0</v>
      </c>
      <c r="T98" s="270">
        <f t="shared" si="109"/>
        <v>0</v>
      </c>
      <c r="U98" s="266">
        <f t="shared" si="109"/>
        <v>0</v>
      </c>
      <c r="V98" s="267">
        <f t="shared" si="109"/>
        <v>0</v>
      </c>
      <c r="W98" s="268">
        <f t="shared" si="109"/>
        <v>0</v>
      </c>
      <c r="X98" s="266">
        <f t="shared" si="109"/>
        <v>16520838</v>
      </c>
      <c r="Y98" s="267">
        <f t="shared" si="109"/>
        <v>-2987523</v>
      </c>
      <c r="Z98" s="268">
        <f t="shared" si="109"/>
        <v>13533315</v>
      </c>
      <c r="AA98" s="266">
        <f t="shared" si="109"/>
        <v>0</v>
      </c>
      <c r="AB98" s="267">
        <f t="shared" si="109"/>
        <v>11787120</v>
      </c>
      <c r="AC98" s="268">
        <f t="shared" si="109"/>
        <v>11787120</v>
      </c>
      <c r="AD98" s="266">
        <f t="shared" si="109"/>
        <v>0</v>
      </c>
      <c r="AE98" s="267">
        <f t="shared" si="109"/>
        <v>17203997</v>
      </c>
      <c r="AF98" s="268">
        <f t="shared" si="109"/>
        <v>17203997</v>
      </c>
      <c r="AG98" s="266">
        <f t="shared" si="109"/>
        <v>0</v>
      </c>
      <c r="AH98" s="267">
        <f t="shared" si="109"/>
        <v>8137932</v>
      </c>
      <c r="AI98" s="268">
        <f t="shared" si="109"/>
        <v>8137932</v>
      </c>
      <c r="AJ98" s="266">
        <f t="shared" si="109"/>
        <v>0</v>
      </c>
      <c r="AK98" s="267">
        <f t="shared" si="109"/>
        <v>10783549</v>
      </c>
      <c r="AL98" s="268">
        <f t="shared" ref="AL98:BN98" si="110">AL8+AL17+AL20+AL74</f>
        <v>10783549</v>
      </c>
      <c r="AM98" s="269">
        <f t="shared" si="110"/>
        <v>0</v>
      </c>
      <c r="AN98" s="267">
        <f t="shared" si="110"/>
        <v>2444678</v>
      </c>
      <c r="AO98" s="268">
        <f t="shared" si="110"/>
        <v>2444678</v>
      </c>
      <c r="AP98" s="266">
        <f t="shared" si="110"/>
        <v>0</v>
      </c>
      <c r="AQ98" s="267">
        <f t="shared" si="110"/>
        <v>728337</v>
      </c>
      <c r="AR98" s="268">
        <f t="shared" si="110"/>
        <v>728337</v>
      </c>
      <c r="AS98" s="269">
        <f t="shared" si="110"/>
        <v>0</v>
      </c>
      <c r="AT98" s="267">
        <f t="shared" si="110"/>
        <v>0</v>
      </c>
      <c r="AU98" s="267">
        <f t="shared" si="110"/>
        <v>0</v>
      </c>
      <c r="AV98" s="267">
        <f t="shared" si="110"/>
        <v>0</v>
      </c>
      <c r="AW98" s="267">
        <f t="shared" si="110"/>
        <v>0</v>
      </c>
      <c r="AX98" s="267">
        <f t="shared" si="110"/>
        <v>0</v>
      </c>
      <c r="AY98" s="267">
        <f t="shared" si="110"/>
        <v>0</v>
      </c>
      <c r="AZ98" s="267">
        <f t="shared" si="110"/>
        <v>0</v>
      </c>
      <c r="BA98" s="267">
        <f t="shared" si="110"/>
        <v>0</v>
      </c>
      <c r="BB98" s="267">
        <f t="shared" si="110"/>
        <v>0</v>
      </c>
      <c r="BC98" s="267">
        <f t="shared" si="110"/>
        <v>0</v>
      </c>
      <c r="BD98" s="267">
        <f t="shared" si="110"/>
        <v>0</v>
      </c>
      <c r="BE98" s="267">
        <f t="shared" si="110"/>
        <v>0</v>
      </c>
      <c r="BF98" s="267">
        <f t="shared" si="110"/>
        <v>0</v>
      </c>
      <c r="BG98" s="270">
        <f t="shared" si="110"/>
        <v>0</v>
      </c>
      <c r="BH98" s="266">
        <f t="shared" si="110"/>
        <v>16520838</v>
      </c>
      <c r="BI98" s="267">
        <f t="shared" si="110"/>
        <v>48098090</v>
      </c>
      <c r="BJ98" s="268">
        <f t="shared" si="110"/>
        <v>64618928</v>
      </c>
      <c r="BK98" s="266">
        <f t="shared" si="110"/>
        <v>157732</v>
      </c>
      <c r="BL98" s="267">
        <f t="shared" si="110"/>
        <v>0</v>
      </c>
      <c r="BM98" s="268">
        <f t="shared" si="110"/>
        <v>157732</v>
      </c>
      <c r="BN98" s="271">
        <f t="shared" si="110"/>
        <v>64776660</v>
      </c>
    </row>
    <row r="99" spans="1:66" ht="32.25" customHeight="1">
      <c r="A99" s="316"/>
      <c r="B99" s="317"/>
      <c r="C99" s="343"/>
      <c r="D99" s="322" t="s">
        <v>35</v>
      </c>
      <c r="E99" s="323"/>
      <c r="F99" s="219">
        <f t="shared" ref="F99:AK99" si="111">F23+F29+F31+F33+F35+F47+F86+F92+F94+F96+F39+F53+F62+F71+F77</f>
        <v>155164237</v>
      </c>
      <c r="G99" s="220">
        <f t="shared" si="111"/>
        <v>63057091</v>
      </c>
      <c r="H99" s="221">
        <f t="shared" si="111"/>
        <v>218221328</v>
      </c>
      <c r="I99" s="222">
        <f t="shared" si="111"/>
        <v>0</v>
      </c>
      <c r="J99" s="223">
        <f t="shared" si="111"/>
        <v>0</v>
      </c>
      <c r="K99" s="223">
        <f t="shared" si="111"/>
        <v>0</v>
      </c>
      <c r="L99" s="223">
        <f t="shared" si="111"/>
        <v>0</v>
      </c>
      <c r="M99" s="223">
        <f t="shared" si="111"/>
        <v>0</v>
      </c>
      <c r="N99" s="223">
        <f t="shared" si="111"/>
        <v>0</v>
      </c>
      <c r="O99" s="223">
        <f t="shared" si="111"/>
        <v>0</v>
      </c>
      <c r="P99" s="223">
        <f t="shared" si="111"/>
        <v>0</v>
      </c>
      <c r="Q99" s="223">
        <f t="shared" si="111"/>
        <v>0</v>
      </c>
      <c r="R99" s="223">
        <f t="shared" si="111"/>
        <v>0</v>
      </c>
      <c r="S99" s="223">
        <f t="shared" si="111"/>
        <v>0</v>
      </c>
      <c r="T99" s="224">
        <f t="shared" si="111"/>
        <v>0</v>
      </c>
      <c r="U99" s="219">
        <f t="shared" si="111"/>
        <v>0</v>
      </c>
      <c r="V99" s="220">
        <f t="shared" si="111"/>
        <v>0</v>
      </c>
      <c r="W99" s="221">
        <f t="shared" si="111"/>
        <v>0</v>
      </c>
      <c r="X99" s="219">
        <f t="shared" si="111"/>
        <v>20653808</v>
      </c>
      <c r="Y99" s="220">
        <f t="shared" si="111"/>
        <v>-756161</v>
      </c>
      <c r="Z99" s="221">
        <f t="shared" si="111"/>
        <v>19897647</v>
      </c>
      <c r="AA99" s="219">
        <f t="shared" si="111"/>
        <v>15833574</v>
      </c>
      <c r="AB99" s="225">
        <f t="shared" si="111"/>
        <v>17197465</v>
      </c>
      <c r="AC99" s="221">
        <f t="shared" si="111"/>
        <v>33031039</v>
      </c>
      <c r="AD99" s="219">
        <f t="shared" si="111"/>
        <v>15268574</v>
      </c>
      <c r="AE99" s="225">
        <f t="shared" si="111"/>
        <v>11349290</v>
      </c>
      <c r="AF99" s="221">
        <f t="shared" si="111"/>
        <v>26617864</v>
      </c>
      <c r="AG99" s="219">
        <f t="shared" si="111"/>
        <v>15268574</v>
      </c>
      <c r="AH99" s="220">
        <f t="shared" si="111"/>
        <v>8256525</v>
      </c>
      <c r="AI99" s="221">
        <f t="shared" si="111"/>
        <v>23525099</v>
      </c>
      <c r="AJ99" s="219">
        <f t="shared" si="111"/>
        <v>15268574</v>
      </c>
      <c r="AK99" s="220">
        <f t="shared" si="111"/>
        <v>7715676</v>
      </c>
      <c r="AL99" s="221">
        <f t="shared" ref="AL99:BN99" si="112">AL23+AL29+AL31+AL33+AL35+AL47+AL86+AL92+AL94+AL96+AL39+AL53+AL62+AL71+AL77</f>
        <v>22984250</v>
      </c>
      <c r="AM99" s="222">
        <f t="shared" si="112"/>
        <v>11268574</v>
      </c>
      <c r="AN99" s="220">
        <f t="shared" si="112"/>
        <v>-152852</v>
      </c>
      <c r="AO99" s="221">
        <f t="shared" si="112"/>
        <v>11115722</v>
      </c>
      <c r="AP99" s="219">
        <f t="shared" si="112"/>
        <v>11268573</v>
      </c>
      <c r="AQ99" s="220">
        <f t="shared" si="112"/>
        <v>-152852</v>
      </c>
      <c r="AR99" s="221">
        <f t="shared" si="112"/>
        <v>11115721</v>
      </c>
      <c r="AS99" s="222">
        <f t="shared" si="112"/>
        <v>0</v>
      </c>
      <c r="AT99" s="220">
        <f t="shared" si="112"/>
        <v>4900000</v>
      </c>
      <c r="AU99" s="223">
        <f t="shared" si="112"/>
        <v>4900000</v>
      </c>
      <c r="AV99" s="223">
        <f t="shared" si="112"/>
        <v>0</v>
      </c>
      <c r="AW99" s="220">
        <f t="shared" si="112"/>
        <v>4900000</v>
      </c>
      <c r="AX99" s="223">
        <f t="shared" si="112"/>
        <v>4900000</v>
      </c>
      <c r="AY99" s="223">
        <f t="shared" si="112"/>
        <v>0</v>
      </c>
      <c r="AZ99" s="220">
        <f t="shared" si="112"/>
        <v>4900000</v>
      </c>
      <c r="BA99" s="223">
        <f t="shared" si="112"/>
        <v>4900000</v>
      </c>
      <c r="BB99" s="223">
        <f t="shared" si="112"/>
        <v>0</v>
      </c>
      <c r="BC99" s="220">
        <f t="shared" si="112"/>
        <v>4900000</v>
      </c>
      <c r="BD99" s="223">
        <f t="shared" si="112"/>
        <v>4900000</v>
      </c>
      <c r="BE99" s="223">
        <f t="shared" si="112"/>
        <v>0</v>
      </c>
      <c r="BF99" s="223">
        <f t="shared" si="112"/>
        <v>0</v>
      </c>
      <c r="BG99" s="224">
        <f t="shared" si="112"/>
        <v>0</v>
      </c>
      <c r="BH99" s="219">
        <f t="shared" si="112"/>
        <v>104830251</v>
      </c>
      <c r="BI99" s="220">
        <f t="shared" si="112"/>
        <v>63057091</v>
      </c>
      <c r="BJ99" s="221">
        <f t="shared" si="112"/>
        <v>167887342</v>
      </c>
      <c r="BK99" s="219">
        <f t="shared" si="112"/>
        <v>50333986</v>
      </c>
      <c r="BL99" s="226">
        <f t="shared" si="112"/>
        <v>0</v>
      </c>
      <c r="BM99" s="221">
        <f t="shared" si="112"/>
        <v>50333986</v>
      </c>
      <c r="BN99" s="262">
        <f t="shared" si="112"/>
        <v>218221328</v>
      </c>
    </row>
    <row r="100" spans="1:66" ht="32.25" customHeight="1">
      <c r="A100" s="316"/>
      <c r="B100" s="317"/>
      <c r="C100" s="343"/>
      <c r="D100" s="324" t="s">
        <v>36</v>
      </c>
      <c r="E100" s="325"/>
      <c r="F100" s="219">
        <f t="shared" ref="F100:AK100" si="113">F11+F18+F56+F65+F83+F72</f>
        <v>907829179</v>
      </c>
      <c r="G100" s="223">
        <f t="shared" si="113"/>
        <v>-5383561</v>
      </c>
      <c r="H100" s="221">
        <f t="shared" si="113"/>
        <v>902445618</v>
      </c>
      <c r="I100" s="222">
        <f t="shared" si="113"/>
        <v>0</v>
      </c>
      <c r="J100" s="223">
        <f t="shared" si="113"/>
        <v>0</v>
      </c>
      <c r="K100" s="223">
        <f t="shared" si="113"/>
        <v>0</v>
      </c>
      <c r="L100" s="223">
        <f t="shared" si="113"/>
        <v>0</v>
      </c>
      <c r="M100" s="223">
        <f t="shared" si="113"/>
        <v>0</v>
      </c>
      <c r="N100" s="223">
        <f t="shared" si="113"/>
        <v>0</v>
      </c>
      <c r="O100" s="223">
        <f t="shared" si="113"/>
        <v>0</v>
      </c>
      <c r="P100" s="223">
        <f t="shared" si="113"/>
        <v>0</v>
      </c>
      <c r="Q100" s="223">
        <f t="shared" si="113"/>
        <v>0</v>
      </c>
      <c r="R100" s="223">
        <f t="shared" si="113"/>
        <v>0</v>
      </c>
      <c r="S100" s="223">
        <f t="shared" si="113"/>
        <v>0</v>
      </c>
      <c r="T100" s="224">
        <f t="shared" si="113"/>
        <v>0</v>
      </c>
      <c r="U100" s="219">
        <f t="shared" si="113"/>
        <v>0</v>
      </c>
      <c r="V100" s="223">
        <f t="shared" si="113"/>
        <v>0</v>
      </c>
      <c r="W100" s="221">
        <f t="shared" si="113"/>
        <v>0</v>
      </c>
      <c r="X100" s="219">
        <f t="shared" si="113"/>
        <v>75767522</v>
      </c>
      <c r="Y100" s="223">
        <f t="shared" si="113"/>
        <v>-2617502</v>
      </c>
      <c r="Z100" s="221">
        <f t="shared" si="113"/>
        <v>73150020</v>
      </c>
      <c r="AA100" s="219">
        <f t="shared" si="113"/>
        <v>89763552</v>
      </c>
      <c r="AB100" s="223">
        <f t="shared" si="113"/>
        <v>13891908</v>
      </c>
      <c r="AC100" s="221">
        <f t="shared" si="113"/>
        <v>103655460</v>
      </c>
      <c r="AD100" s="219">
        <f t="shared" si="113"/>
        <v>112328251</v>
      </c>
      <c r="AE100" s="223">
        <f t="shared" si="113"/>
        <v>13904228</v>
      </c>
      <c r="AF100" s="221">
        <f t="shared" si="113"/>
        <v>126232479</v>
      </c>
      <c r="AG100" s="219">
        <f t="shared" si="113"/>
        <v>109783251</v>
      </c>
      <c r="AH100" s="223">
        <f t="shared" si="113"/>
        <v>13904228</v>
      </c>
      <c r="AI100" s="221">
        <f t="shared" si="113"/>
        <v>123687479</v>
      </c>
      <c r="AJ100" s="219">
        <f t="shared" si="113"/>
        <v>115980240</v>
      </c>
      <c r="AK100" s="223">
        <f t="shared" si="113"/>
        <v>12642982</v>
      </c>
      <c r="AL100" s="221">
        <f t="shared" ref="AL100:BN100" si="114">AL11+AL18+AL56+AL65+AL83+AL72</f>
        <v>128623222</v>
      </c>
      <c r="AM100" s="222">
        <f t="shared" si="114"/>
        <v>63855251</v>
      </c>
      <c r="AN100" s="223">
        <f t="shared" si="114"/>
        <v>-28518573</v>
      </c>
      <c r="AO100" s="221">
        <f t="shared" si="114"/>
        <v>35336678</v>
      </c>
      <c r="AP100" s="219">
        <f t="shared" si="114"/>
        <v>63855249</v>
      </c>
      <c r="AQ100" s="223">
        <f t="shared" si="114"/>
        <v>-28590832</v>
      </c>
      <c r="AR100" s="221">
        <f t="shared" si="114"/>
        <v>35264417</v>
      </c>
      <c r="AS100" s="222">
        <f t="shared" si="114"/>
        <v>0</v>
      </c>
      <c r="AT100" s="223">
        <f t="shared" si="114"/>
        <v>0</v>
      </c>
      <c r="AU100" s="223">
        <f t="shared" si="114"/>
        <v>0</v>
      </c>
      <c r="AV100" s="223">
        <f t="shared" si="114"/>
        <v>0</v>
      </c>
      <c r="AW100" s="223">
        <f t="shared" si="114"/>
        <v>0</v>
      </c>
      <c r="AX100" s="223">
        <f t="shared" si="114"/>
        <v>0</v>
      </c>
      <c r="AY100" s="223">
        <f t="shared" si="114"/>
        <v>0</v>
      </c>
      <c r="AZ100" s="223">
        <f t="shared" si="114"/>
        <v>0</v>
      </c>
      <c r="BA100" s="223">
        <f t="shared" si="114"/>
        <v>0</v>
      </c>
      <c r="BB100" s="223">
        <f t="shared" si="114"/>
        <v>0</v>
      </c>
      <c r="BC100" s="223">
        <f t="shared" si="114"/>
        <v>0</v>
      </c>
      <c r="BD100" s="223">
        <f t="shared" si="114"/>
        <v>0</v>
      </c>
      <c r="BE100" s="223">
        <f t="shared" si="114"/>
        <v>0</v>
      </c>
      <c r="BF100" s="223">
        <f t="shared" si="114"/>
        <v>0</v>
      </c>
      <c r="BG100" s="224">
        <f t="shared" si="114"/>
        <v>0</v>
      </c>
      <c r="BH100" s="219">
        <f t="shared" si="114"/>
        <v>631333316</v>
      </c>
      <c r="BI100" s="223">
        <f t="shared" si="114"/>
        <v>-5383561</v>
      </c>
      <c r="BJ100" s="221">
        <f t="shared" si="114"/>
        <v>625949755</v>
      </c>
      <c r="BK100" s="219">
        <f t="shared" si="114"/>
        <v>276495863</v>
      </c>
      <c r="BL100" s="223">
        <f t="shared" si="114"/>
        <v>0</v>
      </c>
      <c r="BM100" s="221">
        <f t="shared" si="114"/>
        <v>276495863</v>
      </c>
      <c r="BN100" s="262">
        <f t="shared" si="114"/>
        <v>902445618</v>
      </c>
    </row>
    <row r="101" spans="1:66" ht="32.25" customHeight="1">
      <c r="A101" s="316"/>
      <c r="B101" s="317"/>
      <c r="C101" s="343"/>
      <c r="D101" s="324" t="s">
        <v>43</v>
      </c>
      <c r="E101" s="325"/>
      <c r="F101" s="219">
        <f t="shared" ref="F101:AK101" si="115">F41</f>
        <v>0</v>
      </c>
      <c r="G101" s="223">
        <f t="shared" si="115"/>
        <v>521500</v>
      </c>
      <c r="H101" s="221">
        <f t="shared" si="115"/>
        <v>521500</v>
      </c>
      <c r="I101" s="222">
        <f t="shared" si="115"/>
        <v>0</v>
      </c>
      <c r="J101" s="223">
        <f t="shared" si="115"/>
        <v>0</v>
      </c>
      <c r="K101" s="223">
        <f t="shared" si="115"/>
        <v>0</v>
      </c>
      <c r="L101" s="223">
        <f t="shared" si="115"/>
        <v>0</v>
      </c>
      <c r="M101" s="223">
        <f t="shared" si="115"/>
        <v>0</v>
      </c>
      <c r="N101" s="223">
        <f t="shared" si="115"/>
        <v>0</v>
      </c>
      <c r="O101" s="223">
        <f t="shared" si="115"/>
        <v>0</v>
      </c>
      <c r="P101" s="223">
        <f t="shared" si="115"/>
        <v>0</v>
      </c>
      <c r="Q101" s="223">
        <f t="shared" si="115"/>
        <v>0</v>
      </c>
      <c r="R101" s="223">
        <f t="shared" si="115"/>
        <v>0</v>
      </c>
      <c r="S101" s="223">
        <f t="shared" si="115"/>
        <v>0</v>
      </c>
      <c r="T101" s="224">
        <f t="shared" si="115"/>
        <v>0</v>
      </c>
      <c r="U101" s="219">
        <f t="shared" si="115"/>
        <v>0</v>
      </c>
      <c r="V101" s="223">
        <f t="shared" si="115"/>
        <v>0</v>
      </c>
      <c r="W101" s="221">
        <f t="shared" si="115"/>
        <v>0</v>
      </c>
      <c r="X101" s="219">
        <f t="shared" si="115"/>
        <v>0</v>
      </c>
      <c r="Y101" s="223">
        <f t="shared" si="115"/>
        <v>0</v>
      </c>
      <c r="Z101" s="221">
        <f t="shared" si="115"/>
        <v>0</v>
      </c>
      <c r="AA101" s="219">
        <f t="shared" si="115"/>
        <v>0</v>
      </c>
      <c r="AB101" s="223">
        <f t="shared" si="115"/>
        <v>349214</v>
      </c>
      <c r="AC101" s="221">
        <f t="shared" si="115"/>
        <v>349214</v>
      </c>
      <c r="AD101" s="219">
        <f t="shared" si="115"/>
        <v>0</v>
      </c>
      <c r="AE101" s="223">
        <f t="shared" si="115"/>
        <v>35700</v>
      </c>
      <c r="AF101" s="221">
        <f t="shared" si="115"/>
        <v>35700</v>
      </c>
      <c r="AG101" s="219">
        <f t="shared" si="115"/>
        <v>0</v>
      </c>
      <c r="AH101" s="223">
        <f t="shared" si="115"/>
        <v>136586</v>
      </c>
      <c r="AI101" s="221">
        <f t="shared" si="115"/>
        <v>136586</v>
      </c>
      <c r="AJ101" s="219">
        <f t="shared" si="115"/>
        <v>0</v>
      </c>
      <c r="AK101" s="223">
        <f t="shared" si="115"/>
        <v>0</v>
      </c>
      <c r="AL101" s="218">
        <f t="shared" ref="AL101:BN101" si="116">AL41</f>
        <v>0</v>
      </c>
      <c r="AM101" s="222">
        <f t="shared" si="116"/>
        <v>0</v>
      </c>
      <c r="AN101" s="223">
        <f t="shared" si="116"/>
        <v>0</v>
      </c>
      <c r="AO101" s="221">
        <f t="shared" si="116"/>
        <v>0</v>
      </c>
      <c r="AP101" s="219">
        <f t="shared" si="116"/>
        <v>0</v>
      </c>
      <c r="AQ101" s="223">
        <f t="shared" si="116"/>
        <v>0</v>
      </c>
      <c r="AR101" s="221">
        <f t="shared" si="116"/>
        <v>0</v>
      </c>
      <c r="AS101" s="222">
        <f t="shared" si="116"/>
        <v>0</v>
      </c>
      <c r="AT101" s="223">
        <f t="shared" si="116"/>
        <v>0</v>
      </c>
      <c r="AU101" s="223">
        <f t="shared" si="116"/>
        <v>0</v>
      </c>
      <c r="AV101" s="223">
        <f t="shared" si="116"/>
        <v>0</v>
      </c>
      <c r="AW101" s="223">
        <f t="shared" si="116"/>
        <v>0</v>
      </c>
      <c r="AX101" s="223">
        <f t="shared" si="116"/>
        <v>0</v>
      </c>
      <c r="AY101" s="223">
        <f t="shared" si="116"/>
        <v>0</v>
      </c>
      <c r="AZ101" s="223">
        <f t="shared" si="116"/>
        <v>0</v>
      </c>
      <c r="BA101" s="223">
        <f t="shared" si="116"/>
        <v>0</v>
      </c>
      <c r="BB101" s="223">
        <f t="shared" si="116"/>
        <v>0</v>
      </c>
      <c r="BC101" s="223">
        <f t="shared" si="116"/>
        <v>0</v>
      </c>
      <c r="BD101" s="223">
        <f t="shared" si="116"/>
        <v>0</v>
      </c>
      <c r="BE101" s="223">
        <f t="shared" si="116"/>
        <v>0</v>
      </c>
      <c r="BF101" s="223">
        <f t="shared" si="116"/>
        <v>0</v>
      </c>
      <c r="BG101" s="224">
        <f t="shared" si="116"/>
        <v>0</v>
      </c>
      <c r="BH101" s="219">
        <f t="shared" si="116"/>
        <v>0</v>
      </c>
      <c r="BI101" s="223">
        <f t="shared" si="116"/>
        <v>521500</v>
      </c>
      <c r="BJ101" s="221">
        <f t="shared" si="116"/>
        <v>521500</v>
      </c>
      <c r="BK101" s="219">
        <f t="shared" si="116"/>
        <v>0</v>
      </c>
      <c r="BL101" s="223">
        <f t="shared" si="116"/>
        <v>0</v>
      </c>
      <c r="BM101" s="221">
        <f t="shared" si="116"/>
        <v>0</v>
      </c>
      <c r="BN101" s="262">
        <f t="shared" si="116"/>
        <v>521500</v>
      </c>
    </row>
    <row r="102" spans="1:66" ht="32.25" customHeight="1" thickBot="1">
      <c r="A102" s="328"/>
      <c r="B102" s="329"/>
      <c r="C102" s="344"/>
      <c r="D102" s="330" t="s">
        <v>45</v>
      </c>
      <c r="E102" s="331"/>
      <c r="F102" s="227">
        <f t="shared" ref="F102:AK102" si="117">F14+F19+F26+F30+F32+F34+F36+F48+F87+F93+F95+F97+F44+F59+F68+F73+F80+F83</f>
        <v>1079671986</v>
      </c>
      <c r="G102" s="228">
        <f t="shared" si="117"/>
        <v>106293120</v>
      </c>
      <c r="H102" s="229">
        <f t="shared" si="117"/>
        <v>1185965106</v>
      </c>
      <c r="I102" s="230">
        <f t="shared" si="117"/>
        <v>0</v>
      </c>
      <c r="J102" s="231">
        <f t="shared" si="117"/>
        <v>0</v>
      </c>
      <c r="K102" s="231">
        <f t="shared" si="117"/>
        <v>0</v>
      </c>
      <c r="L102" s="231">
        <f t="shared" si="117"/>
        <v>0</v>
      </c>
      <c r="M102" s="231">
        <f t="shared" si="117"/>
        <v>0</v>
      </c>
      <c r="N102" s="231">
        <f t="shared" si="117"/>
        <v>0</v>
      </c>
      <c r="O102" s="231">
        <f t="shared" si="117"/>
        <v>0</v>
      </c>
      <c r="P102" s="231">
        <f t="shared" si="117"/>
        <v>0</v>
      </c>
      <c r="Q102" s="231">
        <f t="shared" si="117"/>
        <v>0</v>
      </c>
      <c r="R102" s="231">
        <f t="shared" si="117"/>
        <v>10253865</v>
      </c>
      <c r="S102" s="231">
        <f t="shared" si="117"/>
        <v>0</v>
      </c>
      <c r="T102" s="232">
        <f t="shared" si="117"/>
        <v>0</v>
      </c>
      <c r="U102" s="227">
        <f t="shared" si="117"/>
        <v>0</v>
      </c>
      <c r="V102" s="228">
        <f t="shared" si="117"/>
        <v>0</v>
      </c>
      <c r="W102" s="229">
        <f t="shared" si="117"/>
        <v>0</v>
      </c>
      <c r="X102" s="227">
        <f t="shared" si="117"/>
        <v>112942168</v>
      </c>
      <c r="Y102" s="228">
        <f t="shared" si="117"/>
        <v>-6361186</v>
      </c>
      <c r="Z102" s="229">
        <f t="shared" si="117"/>
        <v>106580982</v>
      </c>
      <c r="AA102" s="227">
        <f t="shared" si="117"/>
        <v>105597126</v>
      </c>
      <c r="AB102" s="228">
        <f t="shared" si="117"/>
        <v>43225707</v>
      </c>
      <c r="AC102" s="229">
        <f t="shared" si="117"/>
        <v>148822833</v>
      </c>
      <c r="AD102" s="227">
        <f t="shared" si="117"/>
        <v>127596825</v>
      </c>
      <c r="AE102" s="228">
        <f t="shared" si="117"/>
        <v>42493215</v>
      </c>
      <c r="AF102" s="229">
        <f t="shared" si="117"/>
        <v>170090040</v>
      </c>
      <c r="AG102" s="227">
        <f t="shared" si="117"/>
        <v>125051825</v>
      </c>
      <c r="AH102" s="228">
        <f t="shared" si="117"/>
        <v>30435271</v>
      </c>
      <c r="AI102" s="229">
        <f t="shared" si="117"/>
        <v>155487096</v>
      </c>
      <c r="AJ102" s="227">
        <f t="shared" si="117"/>
        <v>131248814</v>
      </c>
      <c r="AK102" s="228">
        <f t="shared" si="117"/>
        <v>31142207</v>
      </c>
      <c r="AL102" s="229">
        <f t="shared" ref="AL102:BN102" si="118">AL14+AL19+AL26+AL30+AL32+AL34+AL36+AL48+AL87+AL93+AL95+AL97+AL44+AL59+AL68+AL73+AL80+AL83</f>
        <v>162391021</v>
      </c>
      <c r="AM102" s="233">
        <f t="shared" si="118"/>
        <v>75123825</v>
      </c>
      <c r="AN102" s="228">
        <f t="shared" si="118"/>
        <v>-26226747</v>
      </c>
      <c r="AO102" s="229">
        <f t="shared" si="118"/>
        <v>48897078</v>
      </c>
      <c r="AP102" s="227">
        <f t="shared" si="118"/>
        <v>75123822</v>
      </c>
      <c r="AQ102" s="228">
        <f t="shared" si="118"/>
        <v>-28015347</v>
      </c>
      <c r="AR102" s="229">
        <f t="shared" si="118"/>
        <v>47108475</v>
      </c>
      <c r="AS102" s="230">
        <f t="shared" si="118"/>
        <v>0</v>
      </c>
      <c r="AT102" s="231">
        <f t="shared" si="118"/>
        <v>4900000</v>
      </c>
      <c r="AU102" s="231">
        <f t="shared" si="118"/>
        <v>4900000</v>
      </c>
      <c r="AV102" s="231">
        <f t="shared" si="118"/>
        <v>0</v>
      </c>
      <c r="AW102" s="231">
        <f t="shared" si="118"/>
        <v>4900000</v>
      </c>
      <c r="AX102" s="231">
        <f t="shared" si="118"/>
        <v>4900000</v>
      </c>
      <c r="AY102" s="231">
        <f t="shared" si="118"/>
        <v>0</v>
      </c>
      <c r="AZ102" s="231">
        <f t="shared" si="118"/>
        <v>4900000</v>
      </c>
      <c r="BA102" s="231">
        <f t="shared" si="118"/>
        <v>4900000</v>
      </c>
      <c r="BB102" s="231">
        <f t="shared" si="118"/>
        <v>0</v>
      </c>
      <c r="BC102" s="231">
        <f t="shared" si="118"/>
        <v>4900000</v>
      </c>
      <c r="BD102" s="231">
        <f t="shared" si="118"/>
        <v>4900000</v>
      </c>
      <c r="BE102" s="231">
        <f t="shared" si="118"/>
        <v>0</v>
      </c>
      <c r="BF102" s="231">
        <f t="shared" si="118"/>
        <v>0</v>
      </c>
      <c r="BG102" s="232">
        <f t="shared" si="118"/>
        <v>0</v>
      </c>
      <c r="BH102" s="227">
        <f t="shared" si="118"/>
        <v>752684405</v>
      </c>
      <c r="BI102" s="228">
        <f t="shared" si="118"/>
        <v>106293120</v>
      </c>
      <c r="BJ102" s="229">
        <f t="shared" si="118"/>
        <v>858977525</v>
      </c>
      <c r="BK102" s="227">
        <f t="shared" si="118"/>
        <v>326987581</v>
      </c>
      <c r="BL102" s="228">
        <f t="shared" si="118"/>
        <v>0</v>
      </c>
      <c r="BM102" s="229">
        <f t="shared" si="118"/>
        <v>326987581</v>
      </c>
      <c r="BN102" s="263">
        <f t="shared" si="118"/>
        <v>1185965106</v>
      </c>
    </row>
    <row r="103" spans="1:66" ht="32.25" customHeight="1">
      <c r="A103" s="316" t="s">
        <v>46</v>
      </c>
      <c r="B103" s="317"/>
      <c r="C103" s="317"/>
      <c r="D103" s="320" t="s">
        <v>32</v>
      </c>
      <c r="E103" s="321"/>
      <c r="F103" s="234">
        <f t="shared" ref="F103:AK103" si="119">F9+F21+F49+F75</f>
        <v>50786801</v>
      </c>
      <c r="G103" s="235">
        <f t="shared" si="119"/>
        <v>4495650</v>
      </c>
      <c r="H103" s="236">
        <f t="shared" si="119"/>
        <v>55282451</v>
      </c>
      <c r="I103" s="222">
        <f t="shared" si="119"/>
        <v>0</v>
      </c>
      <c r="J103" s="223">
        <f t="shared" si="119"/>
        <v>0</v>
      </c>
      <c r="K103" s="223">
        <f t="shared" si="119"/>
        <v>0</v>
      </c>
      <c r="L103" s="223">
        <f t="shared" si="119"/>
        <v>0</v>
      </c>
      <c r="M103" s="223">
        <f t="shared" si="119"/>
        <v>0</v>
      </c>
      <c r="N103" s="223">
        <f t="shared" si="119"/>
        <v>0</v>
      </c>
      <c r="O103" s="223">
        <f t="shared" si="119"/>
        <v>0</v>
      </c>
      <c r="P103" s="223">
        <f t="shared" si="119"/>
        <v>0</v>
      </c>
      <c r="Q103" s="223">
        <f t="shared" si="119"/>
        <v>0</v>
      </c>
      <c r="R103" s="223">
        <f t="shared" si="119"/>
        <v>0</v>
      </c>
      <c r="S103" s="223">
        <f t="shared" si="119"/>
        <v>0</v>
      </c>
      <c r="T103" s="224">
        <f t="shared" si="119"/>
        <v>0</v>
      </c>
      <c r="U103" s="234">
        <f t="shared" si="119"/>
        <v>0</v>
      </c>
      <c r="V103" s="235">
        <f t="shared" si="119"/>
        <v>0</v>
      </c>
      <c r="W103" s="236">
        <f t="shared" si="119"/>
        <v>0</v>
      </c>
      <c r="X103" s="234">
        <f t="shared" si="119"/>
        <v>27557888</v>
      </c>
      <c r="Y103" s="235">
        <f t="shared" si="119"/>
        <v>0</v>
      </c>
      <c r="Z103" s="236">
        <f t="shared" si="119"/>
        <v>27557888</v>
      </c>
      <c r="AA103" s="234">
        <f t="shared" si="119"/>
        <v>0</v>
      </c>
      <c r="AB103" s="235">
        <f t="shared" si="119"/>
        <v>800000</v>
      </c>
      <c r="AC103" s="236">
        <f t="shared" si="119"/>
        <v>800000</v>
      </c>
      <c r="AD103" s="234">
        <f t="shared" si="119"/>
        <v>0</v>
      </c>
      <c r="AE103" s="235">
        <f t="shared" si="119"/>
        <v>2898550</v>
      </c>
      <c r="AF103" s="236">
        <f t="shared" si="119"/>
        <v>2898550</v>
      </c>
      <c r="AG103" s="234">
        <f t="shared" si="119"/>
        <v>0</v>
      </c>
      <c r="AH103" s="235">
        <f t="shared" si="119"/>
        <v>398550</v>
      </c>
      <c r="AI103" s="236">
        <f t="shared" si="119"/>
        <v>398550</v>
      </c>
      <c r="AJ103" s="234">
        <f t="shared" si="119"/>
        <v>0</v>
      </c>
      <c r="AK103" s="235">
        <f t="shared" si="119"/>
        <v>398550</v>
      </c>
      <c r="AL103" s="236">
        <f t="shared" ref="AL103:BN103" si="120">AL9+AL21+AL49+AL75</f>
        <v>398550</v>
      </c>
      <c r="AM103" s="234">
        <f t="shared" si="120"/>
        <v>0</v>
      </c>
      <c r="AN103" s="235">
        <f t="shared" si="120"/>
        <v>0</v>
      </c>
      <c r="AO103" s="236">
        <f t="shared" si="120"/>
        <v>0</v>
      </c>
      <c r="AP103" s="234">
        <f t="shared" si="120"/>
        <v>0</v>
      </c>
      <c r="AQ103" s="235">
        <f t="shared" si="120"/>
        <v>0</v>
      </c>
      <c r="AR103" s="236">
        <f t="shared" si="120"/>
        <v>0</v>
      </c>
      <c r="AS103" s="222">
        <f t="shared" si="120"/>
        <v>0</v>
      </c>
      <c r="AT103" s="223">
        <f t="shared" si="120"/>
        <v>0</v>
      </c>
      <c r="AU103" s="223">
        <f t="shared" si="120"/>
        <v>0</v>
      </c>
      <c r="AV103" s="223">
        <f t="shared" si="120"/>
        <v>0</v>
      </c>
      <c r="AW103" s="223">
        <f t="shared" si="120"/>
        <v>0</v>
      </c>
      <c r="AX103" s="223">
        <f t="shared" si="120"/>
        <v>0</v>
      </c>
      <c r="AY103" s="223">
        <f t="shared" si="120"/>
        <v>0</v>
      </c>
      <c r="AZ103" s="223">
        <f t="shared" si="120"/>
        <v>0</v>
      </c>
      <c r="BA103" s="223">
        <f t="shared" si="120"/>
        <v>0</v>
      </c>
      <c r="BB103" s="223">
        <f t="shared" si="120"/>
        <v>0</v>
      </c>
      <c r="BC103" s="223">
        <f t="shared" si="120"/>
        <v>0</v>
      </c>
      <c r="BD103" s="223">
        <f t="shared" si="120"/>
        <v>0</v>
      </c>
      <c r="BE103" s="223">
        <f t="shared" si="120"/>
        <v>0</v>
      </c>
      <c r="BF103" s="223">
        <f t="shared" si="120"/>
        <v>0</v>
      </c>
      <c r="BG103" s="224">
        <f t="shared" si="120"/>
        <v>0</v>
      </c>
      <c r="BH103" s="234">
        <f t="shared" si="120"/>
        <v>27557888</v>
      </c>
      <c r="BI103" s="235">
        <f t="shared" si="120"/>
        <v>4495650</v>
      </c>
      <c r="BJ103" s="236">
        <f t="shared" si="120"/>
        <v>32053538</v>
      </c>
      <c r="BK103" s="234">
        <f t="shared" si="120"/>
        <v>23228913</v>
      </c>
      <c r="BL103" s="235">
        <f t="shared" si="120"/>
        <v>0</v>
      </c>
      <c r="BM103" s="236">
        <f t="shared" si="120"/>
        <v>23228913</v>
      </c>
      <c r="BN103" s="264">
        <f t="shared" si="120"/>
        <v>55282451</v>
      </c>
    </row>
    <row r="104" spans="1:66" ht="32.25" customHeight="1">
      <c r="A104" s="316"/>
      <c r="B104" s="317"/>
      <c r="C104" s="317"/>
      <c r="D104" s="322" t="s">
        <v>35</v>
      </c>
      <c r="E104" s="323"/>
      <c r="F104" s="219">
        <f t="shared" ref="F104:AK104" si="121">F24+F50+F88+F37+F54+F63+F78+F6+F90</f>
        <v>124534512</v>
      </c>
      <c r="G104" s="220">
        <f t="shared" si="121"/>
        <v>4466384</v>
      </c>
      <c r="H104" s="221">
        <f t="shared" si="121"/>
        <v>129000896</v>
      </c>
      <c r="I104" s="222">
        <f t="shared" si="121"/>
        <v>0</v>
      </c>
      <c r="J104" s="223">
        <f t="shared" si="121"/>
        <v>0</v>
      </c>
      <c r="K104" s="223">
        <f t="shared" si="121"/>
        <v>0</v>
      </c>
      <c r="L104" s="223">
        <f t="shared" si="121"/>
        <v>0</v>
      </c>
      <c r="M104" s="223">
        <f t="shared" si="121"/>
        <v>0</v>
      </c>
      <c r="N104" s="223">
        <f t="shared" si="121"/>
        <v>0</v>
      </c>
      <c r="O104" s="223">
        <f t="shared" si="121"/>
        <v>0</v>
      </c>
      <c r="P104" s="223">
        <f t="shared" si="121"/>
        <v>0</v>
      </c>
      <c r="Q104" s="223">
        <f t="shared" si="121"/>
        <v>0</v>
      </c>
      <c r="R104" s="223">
        <f t="shared" si="121"/>
        <v>0</v>
      </c>
      <c r="S104" s="223">
        <f t="shared" si="121"/>
        <v>0</v>
      </c>
      <c r="T104" s="224">
        <f t="shared" si="121"/>
        <v>0</v>
      </c>
      <c r="U104" s="219">
        <f t="shared" si="121"/>
        <v>0</v>
      </c>
      <c r="V104" s="220">
        <f t="shared" si="121"/>
        <v>0</v>
      </c>
      <c r="W104" s="221">
        <f t="shared" si="121"/>
        <v>0</v>
      </c>
      <c r="X104" s="219">
        <f t="shared" si="121"/>
        <v>96666437</v>
      </c>
      <c r="Y104" s="220">
        <f t="shared" si="121"/>
        <v>-1304904</v>
      </c>
      <c r="Z104" s="221">
        <f t="shared" si="121"/>
        <v>95361533</v>
      </c>
      <c r="AA104" s="219">
        <f t="shared" si="121"/>
        <v>1330000</v>
      </c>
      <c r="AB104" s="220">
        <f t="shared" si="121"/>
        <v>1583726</v>
      </c>
      <c r="AC104" s="221">
        <f t="shared" si="121"/>
        <v>2913726</v>
      </c>
      <c r="AD104" s="219">
        <f t="shared" si="121"/>
        <v>1000000</v>
      </c>
      <c r="AE104" s="220">
        <f t="shared" si="121"/>
        <v>1777462</v>
      </c>
      <c r="AF104" s="221">
        <f t="shared" si="121"/>
        <v>2777462</v>
      </c>
      <c r="AG104" s="219">
        <f t="shared" si="121"/>
        <v>1000000</v>
      </c>
      <c r="AH104" s="226">
        <f t="shared" si="121"/>
        <v>846850</v>
      </c>
      <c r="AI104" s="221">
        <f t="shared" si="121"/>
        <v>1846850</v>
      </c>
      <c r="AJ104" s="219">
        <f t="shared" si="121"/>
        <v>3000000</v>
      </c>
      <c r="AK104" s="226">
        <f t="shared" si="121"/>
        <v>1563250</v>
      </c>
      <c r="AL104" s="221">
        <f t="shared" ref="AL104:BN104" si="122">AL24+AL50+AL88+AL37+AL54+AL63+AL78+AL6+AL90</f>
        <v>4563250</v>
      </c>
      <c r="AM104" s="219">
        <f t="shared" si="122"/>
        <v>0</v>
      </c>
      <c r="AN104" s="226">
        <f t="shared" si="122"/>
        <v>0</v>
      </c>
      <c r="AO104" s="221">
        <f t="shared" si="122"/>
        <v>0</v>
      </c>
      <c r="AP104" s="219">
        <f t="shared" si="122"/>
        <v>0</v>
      </c>
      <c r="AQ104" s="226">
        <f t="shared" si="122"/>
        <v>0</v>
      </c>
      <c r="AR104" s="221">
        <f t="shared" si="122"/>
        <v>0</v>
      </c>
      <c r="AS104" s="222">
        <f t="shared" si="122"/>
        <v>0</v>
      </c>
      <c r="AT104" s="223">
        <f t="shared" si="122"/>
        <v>0</v>
      </c>
      <c r="AU104" s="223">
        <f t="shared" si="122"/>
        <v>0</v>
      </c>
      <c r="AV104" s="223">
        <f t="shared" si="122"/>
        <v>0</v>
      </c>
      <c r="AW104" s="223">
        <f t="shared" si="122"/>
        <v>0</v>
      </c>
      <c r="AX104" s="223">
        <f t="shared" si="122"/>
        <v>0</v>
      </c>
      <c r="AY104" s="223">
        <f t="shared" si="122"/>
        <v>0</v>
      </c>
      <c r="AZ104" s="223">
        <f t="shared" si="122"/>
        <v>0</v>
      </c>
      <c r="BA104" s="223">
        <f t="shared" si="122"/>
        <v>0</v>
      </c>
      <c r="BB104" s="223">
        <f t="shared" si="122"/>
        <v>0</v>
      </c>
      <c r="BC104" s="223">
        <f t="shared" si="122"/>
        <v>0</v>
      </c>
      <c r="BD104" s="223">
        <f t="shared" si="122"/>
        <v>0</v>
      </c>
      <c r="BE104" s="223">
        <f t="shared" si="122"/>
        <v>0</v>
      </c>
      <c r="BF104" s="223">
        <f t="shared" si="122"/>
        <v>0</v>
      </c>
      <c r="BG104" s="224">
        <f t="shared" si="122"/>
        <v>0</v>
      </c>
      <c r="BH104" s="219">
        <f t="shared" si="122"/>
        <v>102996437</v>
      </c>
      <c r="BI104" s="220">
        <f t="shared" si="122"/>
        <v>4466384</v>
      </c>
      <c r="BJ104" s="221">
        <f t="shared" si="122"/>
        <v>107462821</v>
      </c>
      <c r="BK104" s="219">
        <f t="shared" si="122"/>
        <v>21538075</v>
      </c>
      <c r="BL104" s="226">
        <f t="shared" si="122"/>
        <v>0</v>
      </c>
      <c r="BM104" s="221">
        <f t="shared" si="122"/>
        <v>21538075</v>
      </c>
      <c r="BN104" s="262">
        <f t="shared" si="122"/>
        <v>129000896</v>
      </c>
    </row>
    <row r="105" spans="1:66" ht="32.25" customHeight="1">
      <c r="A105" s="316"/>
      <c r="B105" s="317"/>
      <c r="C105" s="317"/>
      <c r="D105" s="324" t="s">
        <v>36</v>
      </c>
      <c r="E105" s="325"/>
      <c r="F105" s="219">
        <f t="shared" ref="F105:AK105" si="123">F12+F57+F66+F84</f>
        <v>39604456</v>
      </c>
      <c r="G105" s="223">
        <f t="shared" si="123"/>
        <v>-469279</v>
      </c>
      <c r="H105" s="221">
        <f t="shared" si="123"/>
        <v>39135177</v>
      </c>
      <c r="I105" s="222">
        <f t="shared" si="123"/>
        <v>0</v>
      </c>
      <c r="J105" s="223">
        <f t="shared" si="123"/>
        <v>0</v>
      </c>
      <c r="K105" s="223">
        <f t="shared" si="123"/>
        <v>0</v>
      </c>
      <c r="L105" s="223">
        <f t="shared" si="123"/>
        <v>0</v>
      </c>
      <c r="M105" s="223">
        <f t="shared" si="123"/>
        <v>0</v>
      </c>
      <c r="N105" s="223">
        <f t="shared" si="123"/>
        <v>0</v>
      </c>
      <c r="O105" s="223">
        <f t="shared" si="123"/>
        <v>0</v>
      </c>
      <c r="P105" s="223">
        <f t="shared" si="123"/>
        <v>0</v>
      </c>
      <c r="Q105" s="223">
        <f t="shared" si="123"/>
        <v>0</v>
      </c>
      <c r="R105" s="223">
        <f t="shared" si="123"/>
        <v>0</v>
      </c>
      <c r="S105" s="223">
        <f t="shared" si="123"/>
        <v>0</v>
      </c>
      <c r="T105" s="224">
        <f t="shared" si="123"/>
        <v>0</v>
      </c>
      <c r="U105" s="219">
        <f t="shared" si="123"/>
        <v>0</v>
      </c>
      <c r="V105" s="223">
        <f t="shared" si="123"/>
        <v>0</v>
      </c>
      <c r="W105" s="221">
        <f t="shared" si="123"/>
        <v>0</v>
      </c>
      <c r="X105" s="219">
        <f t="shared" si="123"/>
        <v>16891926</v>
      </c>
      <c r="Y105" s="223">
        <f t="shared" si="123"/>
        <v>-773629</v>
      </c>
      <c r="Z105" s="221">
        <f t="shared" si="123"/>
        <v>16118297</v>
      </c>
      <c r="AA105" s="219">
        <f t="shared" si="123"/>
        <v>1845000</v>
      </c>
      <c r="AB105" s="223">
        <f t="shared" si="123"/>
        <v>0</v>
      </c>
      <c r="AC105" s="221">
        <f t="shared" si="123"/>
        <v>1845000</v>
      </c>
      <c r="AD105" s="219">
        <f t="shared" si="123"/>
        <v>4846000</v>
      </c>
      <c r="AE105" s="223">
        <f t="shared" si="123"/>
        <v>101450</v>
      </c>
      <c r="AF105" s="221">
        <f t="shared" si="123"/>
        <v>4947450</v>
      </c>
      <c r="AG105" s="219">
        <f t="shared" si="123"/>
        <v>4753000</v>
      </c>
      <c r="AH105" s="223">
        <f t="shared" si="123"/>
        <v>101450</v>
      </c>
      <c r="AI105" s="221">
        <f t="shared" si="123"/>
        <v>4854450</v>
      </c>
      <c r="AJ105" s="219">
        <f t="shared" si="123"/>
        <v>337713</v>
      </c>
      <c r="AK105" s="223">
        <f t="shared" si="123"/>
        <v>101450</v>
      </c>
      <c r="AL105" s="221">
        <f t="shared" ref="AL105:BN105" si="124">AL12+AL57+AL66+AL84</f>
        <v>439163</v>
      </c>
      <c r="AM105" s="219">
        <f t="shared" si="124"/>
        <v>0</v>
      </c>
      <c r="AN105" s="223">
        <f t="shared" si="124"/>
        <v>0</v>
      </c>
      <c r="AO105" s="221">
        <f t="shared" si="124"/>
        <v>0</v>
      </c>
      <c r="AP105" s="219">
        <f t="shared" si="124"/>
        <v>0</v>
      </c>
      <c r="AQ105" s="223">
        <f t="shared" si="124"/>
        <v>0</v>
      </c>
      <c r="AR105" s="221">
        <f t="shared" si="124"/>
        <v>0</v>
      </c>
      <c r="AS105" s="222">
        <f t="shared" si="124"/>
        <v>0</v>
      </c>
      <c r="AT105" s="223">
        <f t="shared" si="124"/>
        <v>0</v>
      </c>
      <c r="AU105" s="223">
        <f t="shared" si="124"/>
        <v>0</v>
      </c>
      <c r="AV105" s="223">
        <f t="shared" si="124"/>
        <v>0</v>
      </c>
      <c r="AW105" s="223">
        <f t="shared" si="124"/>
        <v>0</v>
      </c>
      <c r="AX105" s="223">
        <f t="shared" si="124"/>
        <v>0</v>
      </c>
      <c r="AY105" s="223">
        <f t="shared" si="124"/>
        <v>0</v>
      </c>
      <c r="AZ105" s="223">
        <f t="shared" si="124"/>
        <v>0</v>
      </c>
      <c r="BA105" s="223">
        <f t="shared" si="124"/>
        <v>0</v>
      </c>
      <c r="BB105" s="223">
        <f t="shared" si="124"/>
        <v>0</v>
      </c>
      <c r="BC105" s="223">
        <f t="shared" si="124"/>
        <v>0</v>
      </c>
      <c r="BD105" s="223">
        <f t="shared" si="124"/>
        <v>0</v>
      </c>
      <c r="BE105" s="223">
        <f t="shared" si="124"/>
        <v>0</v>
      </c>
      <c r="BF105" s="223">
        <f t="shared" si="124"/>
        <v>0</v>
      </c>
      <c r="BG105" s="224">
        <f t="shared" si="124"/>
        <v>0</v>
      </c>
      <c r="BH105" s="219">
        <f t="shared" si="124"/>
        <v>28673639</v>
      </c>
      <c r="BI105" s="223">
        <f t="shared" si="124"/>
        <v>-469279</v>
      </c>
      <c r="BJ105" s="221">
        <f t="shared" si="124"/>
        <v>28204360</v>
      </c>
      <c r="BK105" s="219">
        <f t="shared" si="124"/>
        <v>10930817</v>
      </c>
      <c r="BL105" s="223">
        <f t="shared" si="124"/>
        <v>0</v>
      </c>
      <c r="BM105" s="221">
        <f t="shared" si="124"/>
        <v>10930817</v>
      </c>
      <c r="BN105" s="262">
        <f t="shared" si="124"/>
        <v>39135177</v>
      </c>
    </row>
    <row r="106" spans="1:66" ht="32.25" customHeight="1">
      <c r="A106" s="316"/>
      <c r="B106" s="317"/>
      <c r="C106" s="317"/>
      <c r="D106" s="324" t="s">
        <v>43</v>
      </c>
      <c r="E106" s="325"/>
      <c r="F106" s="219">
        <f t="shared" ref="F106:AK106" si="125">F51+F42</f>
        <v>7376993</v>
      </c>
      <c r="G106" s="223">
        <f t="shared" si="125"/>
        <v>28500</v>
      </c>
      <c r="H106" s="221">
        <f t="shared" si="125"/>
        <v>7405493</v>
      </c>
      <c r="I106" s="222">
        <f t="shared" si="125"/>
        <v>0</v>
      </c>
      <c r="J106" s="223">
        <f t="shared" si="125"/>
        <v>0</v>
      </c>
      <c r="K106" s="223">
        <f t="shared" si="125"/>
        <v>0</v>
      </c>
      <c r="L106" s="223">
        <f t="shared" si="125"/>
        <v>0</v>
      </c>
      <c r="M106" s="223">
        <f t="shared" si="125"/>
        <v>0</v>
      </c>
      <c r="N106" s="223">
        <f t="shared" si="125"/>
        <v>0</v>
      </c>
      <c r="O106" s="223">
        <f t="shared" si="125"/>
        <v>0</v>
      </c>
      <c r="P106" s="223">
        <f t="shared" si="125"/>
        <v>0</v>
      </c>
      <c r="Q106" s="223">
        <f t="shared" si="125"/>
        <v>0</v>
      </c>
      <c r="R106" s="223">
        <f t="shared" si="125"/>
        <v>0</v>
      </c>
      <c r="S106" s="223">
        <f t="shared" si="125"/>
        <v>0</v>
      </c>
      <c r="T106" s="224">
        <f t="shared" si="125"/>
        <v>0</v>
      </c>
      <c r="U106" s="219">
        <f t="shared" si="125"/>
        <v>0</v>
      </c>
      <c r="V106" s="223">
        <f t="shared" si="125"/>
        <v>0</v>
      </c>
      <c r="W106" s="221">
        <f t="shared" si="125"/>
        <v>0</v>
      </c>
      <c r="X106" s="219">
        <f t="shared" si="125"/>
        <v>794250</v>
      </c>
      <c r="Y106" s="223">
        <f t="shared" si="125"/>
        <v>0</v>
      </c>
      <c r="Z106" s="221">
        <f t="shared" si="125"/>
        <v>794250</v>
      </c>
      <c r="AA106" s="219">
        <f t="shared" si="125"/>
        <v>0</v>
      </c>
      <c r="AB106" s="223">
        <f t="shared" si="125"/>
        <v>0</v>
      </c>
      <c r="AC106" s="221">
        <f t="shared" si="125"/>
        <v>0</v>
      </c>
      <c r="AD106" s="219">
        <f t="shared" si="125"/>
        <v>0</v>
      </c>
      <c r="AE106" s="223">
        <f t="shared" si="125"/>
        <v>28500</v>
      </c>
      <c r="AF106" s="221">
        <f t="shared" si="125"/>
        <v>28500</v>
      </c>
      <c r="AG106" s="219">
        <f t="shared" si="125"/>
        <v>0</v>
      </c>
      <c r="AH106" s="223">
        <f t="shared" si="125"/>
        <v>0</v>
      </c>
      <c r="AI106" s="221">
        <f t="shared" si="125"/>
        <v>0</v>
      </c>
      <c r="AJ106" s="219">
        <f t="shared" si="125"/>
        <v>0</v>
      </c>
      <c r="AK106" s="223">
        <f t="shared" si="125"/>
        <v>0</v>
      </c>
      <c r="AL106" s="221">
        <f t="shared" ref="AL106:BN106" si="126">AL51+AL42</f>
        <v>0</v>
      </c>
      <c r="AM106" s="219">
        <f t="shared" si="126"/>
        <v>0</v>
      </c>
      <c r="AN106" s="223">
        <f t="shared" si="126"/>
        <v>0</v>
      </c>
      <c r="AO106" s="221">
        <f t="shared" si="126"/>
        <v>0</v>
      </c>
      <c r="AP106" s="219">
        <f t="shared" si="126"/>
        <v>0</v>
      </c>
      <c r="AQ106" s="223">
        <f t="shared" si="126"/>
        <v>0</v>
      </c>
      <c r="AR106" s="221">
        <f t="shared" si="126"/>
        <v>0</v>
      </c>
      <c r="AS106" s="222">
        <f t="shared" si="126"/>
        <v>0</v>
      </c>
      <c r="AT106" s="223">
        <f t="shared" si="126"/>
        <v>0</v>
      </c>
      <c r="AU106" s="223">
        <f t="shared" si="126"/>
        <v>0</v>
      </c>
      <c r="AV106" s="223">
        <f t="shared" si="126"/>
        <v>0</v>
      </c>
      <c r="AW106" s="223">
        <f t="shared" si="126"/>
        <v>0</v>
      </c>
      <c r="AX106" s="223">
        <f t="shared" si="126"/>
        <v>0</v>
      </c>
      <c r="AY106" s="223">
        <f t="shared" si="126"/>
        <v>0</v>
      </c>
      <c r="AZ106" s="223">
        <f t="shared" si="126"/>
        <v>0</v>
      </c>
      <c r="BA106" s="223">
        <f t="shared" si="126"/>
        <v>0</v>
      </c>
      <c r="BB106" s="223">
        <f t="shared" si="126"/>
        <v>0</v>
      </c>
      <c r="BC106" s="223">
        <f t="shared" si="126"/>
        <v>0</v>
      </c>
      <c r="BD106" s="223">
        <f t="shared" si="126"/>
        <v>0</v>
      </c>
      <c r="BE106" s="223">
        <f t="shared" si="126"/>
        <v>0</v>
      </c>
      <c r="BF106" s="223">
        <f t="shared" si="126"/>
        <v>0</v>
      </c>
      <c r="BG106" s="224">
        <f t="shared" si="126"/>
        <v>0</v>
      </c>
      <c r="BH106" s="219">
        <f t="shared" si="126"/>
        <v>794250</v>
      </c>
      <c r="BI106" s="223">
        <f t="shared" si="126"/>
        <v>28500</v>
      </c>
      <c r="BJ106" s="221">
        <f t="shared" si="126"/>
        <v>822750</v>
      </c>
      <c r="BK106" s="219">
        <f t="shared" si="126"/>
        <v>6582743</v>
      </c>
      <c r="BL106" s="223">
        <f t="shared" si="126"/>
        <v>0</v>
      </c>
      <c r="BM106" s="221">
        <f t="shared" si="126"/>
        <v>6582743</v>
      </c>
      <c r="BN106" s="262">
        <f t="shared" si="126"/>
        <v>7405493</v>
      </c>
    </row>
    <row r="107" spans="1:66" ht="32.25" customHeight="1" thickBot="1">
      <c r="A107" s="328"/>
      <c r="B107" s="329"/>
      <c r="C107" s="329"/>
      <c r="D107" s="330" t="s">
        <v>45</v>
      </c>
      <c r="E107" s="331"/>
      <c r="F107" s="227">
        <f t="shared" ref="F107:AK107" si="127">F15+F27+F52+F89+F38+F45+F60+F69+F81+F84+F7+F91</f>
        <v>222302762</v>
      </c>
      <c r="G107" s="228">
        <f t="shared" si="127"/>
        <v>8521255</v>
      </c>
      <c r="H107" s="229">
        <f t="shared" si="127"/>
        <v>230824017</v>
      </c>
      <c r="I107" s="230">
        <f t="shared" si="127"/>
        <v>0</v>
      </c>
      <c r="J107" s="231">
        <f t="shared" si="127"/>
        <v>0</v>
      </c>
      <c r="K107" s="231">
        <f t="shared" si="127"/>
        <v>0</v>
      </c>
      <c r="L107" s="231">
        <f t="shared" si="127"/>
        <v>0</v>
      </c>
      <c r="M107" s="231">
        <f t="shared" si="127"/>
        <v>0</v>
      </c>
      <c r="N107" s="231">
        <f t="shared" si="127"/>
        <v>0</v>
      </c>
      <c r="O107" s="231">
        <f t="shared" si="127"/>
        <v>0</v>
      </c>
      <c r="P107" s="231">
        <f t="shared" si="127"/>
        <v>0</v>
      </c>
      <c r="Q107" s="231">
        <f t="shared" si="127"/>
        <v>0</v>
      </c>
      <c r="R107" s="231">
        <f t="shared" si="127"/>
        <v>0</v>
      </c>
      <c r="S107" s="231">
        <f t="shared" si="127"/>
        <v>0</v>
      </c>
      <c r="T107" s="232">
        <f t="shared" si="127"/>
        <v>0</v>
      </c>
      <c r="U107" s="237">
        <f t="shared" si="127"/>
        <v>0</v>
      </c>
      <c r="V107" s="238">
        <f t="shared" si="127"/>
        <v>0</v>
      </c>
      <c r="W107" s="239">
        <f t="shared" si="127"/>
        <v>0</v>
      </c>
      <c r="X107" s="237">
        <f t="shared" si="127"/>
        <v>141910501</v>
      </c>
      <c r="Y107" s="238">
        <f t="shared" si="127"/>
        <v>-2078533</v>
      </c>
      <c r="Z107" s="239">
        <f t="shared" si="127"/>
        <v>139831968</v>
      </c>
      <c r="AA107" s="237">
        <f t="shared" si="127"/>
        <v>3175000</v>
      </c>
      <c r="AB107" s="238">
        <f t="shared" si="127"/>
        <v>2383726</v>
      </c>
      <c r="AC107" s="239">
        <f t="shared" si="127"/>
        <v>5558726</v>
      </c>
      <c r="AD107" s="237">
        <f t="shared" si="127"/>
        <v>5846000</v>
      </c>
      <c r="AE107" s="238">
        <f t="shared" si="127"/>
        <v>4805962</v>
      </c>
      <c r="AF107" s="239">
        <f t="shared" si="127"/>
        <v>10651962</v>
      </c>
      <c r="AG107" s="237">
        <f t="shared" si="127"/>
        <v>5753000</v>
      </c>
      <c r="AH107" s="238">
        <f t="shared" si="127"/>
        <v>1346850</v>
      </c>
      <c r="AI107" s="239">
        <f t="shared" si="127"/>
        <v>7099850</v>
      </c>
      <c r="AJ107" s="237">
        <f t="shared" si="127"/>
        <v>3337713</v>
      </c>
      <c r="AK107" s="238">
        <f t="shared" si="127"/>
        <v>2063250</v>
      </c>
      <c r="AL107" s="239">
        <f t="shared" ref="AL107:BN107" si="128">AL15+AL27+AL52+AL89+AL38+AL45+AL60+AL69+AL81+AL84+AL7+AL91</f>
        <v>5400963</v>
      </c>
      <c r="AM107" s="227">
        <f t="shared" si="128"/>
        <v>0</v>
      </c>
      <c r="AN107" s="228">
        <f t="shared" si="128"/>
        <v>0</v>
      </c>
      <c r="AO107" s="229">
        <f t="shared" si="128"/>
        <v>0</v>
      </c>
      <c r="AP107" s="227">
        <f t="shared" si="128"/>
        <v>0</v>
      </c>
      <c r="AQ107" s="228">
        <f t="shared" si="128"/>
        <v>0</v>
      </c>
      <c r="AR107" s="229">
        <f t="shared" si="128"/>
        <v>0</v>
      </c>
      <c r="AS107" s="230">
        <f t="shared" si="128"/>
        <v>0</v>
      </c>
      <c r="AT107" s="231">
        <f t="shared" si="128"/>
        <v>0</v>
      </c>
      <c r="AU107" s="231">
        <f t="shared" si="128"/>
        <v>0</v>
      </c>
      <c r="AV107" s="231">
        <f t="shared" si="128"/>
        <v>0</v>
      </c>
      <c r="AW107" s="231">
        <f t="shared" si="128"/>
        <v>0</v>
      </c>
      <c r="AX107" s="231">
        <f t="shared" si="128"/>
        <v>0</v>
      </c>
      <c r="AY107" s="231">
        <f t="shared" si="128"/>
        <v>0</v>
      </c>
      <c r="AZ107" s="231">
        <f t="shared" si="128"/>
        <v>0</v>
      </c>
      <c r="BA107" s="231">
        <f t="shared" si="128"/>
        <v>0</v>
      </c>
      <c r="BB107" s="231">
        <f t="shared" si="128"/>
        <v>0</v>
      </c>
      <c r="BC107" s="231">
        <f t="shared" si="128"/>
        <v>0</v>
      </c>
      <c r="BD107" s="231">
        <f t="shared" si="128"/>
        <v>0</v>
      </c>
      <c r="BE107" s="231">
        <f t="shared" si="128"/>
        <v>0</v>
      </c>
      <c r="BF107" s="231">
        <f t="shared" si="128"/>
        <v>0</v>
      </c>
      <c r="BG107" s="232">
        <f t="shared" si="128"/>
        <v>0</v>
      </c>
      <c r="BH107" s="237">
        <f t="shared" si="128"/>
        <v>160022214</v>
      </c>
      <c r="BI107" s="238">
        <f t="shared" si="128"/>
        <v>8521255</v>
      </c>
      <c r="BJ107" s="239">
        <f t="shared" si="128"/>
        <v>168543469</v>
      </c>
      <c r="BK107" s="237">
        <f t="shared" si="128"/>
        <v>62280548</v>
      </c>
      <c r="BL107" s="238">
        <f t="shared" si="128"/>
        <v>0</v>
      </c>
      <c r="BM107" s="239">
        <f t="shared" si="128"/>
        <v>62280548</v>
      </c>
      <c r="BN107" s="263">
        <f t="shared" si="128"/>
        <v>230824017</v>
      </c>
    </row>
    <row r="108" spans="1:66" ht="32.25" customHeight="1">
      <c r="A108" s="316" t="s">
        <v>47</v>
      </c>
      <c r="B108" s="317"/>
      <c r="C108" s="317"/>
      <c r="D108" s="320" t="s">
        <v>32</v>
      </c>
      <c r="E108" s="321"/>
      <c r="F108" s="234">
        <f>F98+F103</f>
        <v>67465371</v>
      </c>
      <c r="G108" s="235">
        <f t="shared" ref="G108:BN108" si="129">G98+G103</f>
        <v>52593740</v>
      </c>
      <c r="H108" s="236">
        <f t="shared" si="129"/>
        <v>120059111</v>
      </c>
      <c r="I108" s="222">
        <f t="shared" si="129"/>
        <v>0</v>
      </c>
      <c r="J108" s="223">
        <f t="shared" si="129"/>
        <v>0</v>
      </c>
      <c r="K108" s="223">
        <f t="shared" si="129"/>
        <v>0</v>
      </c>
      <c r="L108" s="223">
        <f t="shared" si="129"/>
        <v>0</v>
      </c>
      <c r="M108" s="223">
        <f t="shared" si="129"/>
        <v>0</v>
      </c>
      <c r="N108" s="223">
        <f t="shared" si="129"/>
        <v>0</v>
      </c>
      <c r="O108" s="223">
        <f t="shared" si="129"/>
        <v>0</v>
      </c>
      <c r="P108" s="223">
        <f t="shared" si="129"/>
        <v>0</v>
      </c>
      <c r="Q108" s="223">
        <f t="shared" si="129"/>
        <v>0</v>
      </c>
      <c r="R108" s="223">
        <f t="shared" si="129"/>
        <v>0</v>
      </c>
      <c r="S108" s="223">
        <f t="shared" si="129"/>
        <v>0</v>
      </c>
      <c r="T108" s="224">
        <f t="shared" si="129"/>
        <v>0</v>
      </c>
      <c r="U108" s="234">
        <f t="shared" si="129"/>
        <v>0</v>
      </c>
      <c r="V108" s="235">
        <f t="shared" si="129"/>
        <v>0</v>
      </c>
      <c r="W108" s="240">
        <f t="shared" si="129"/>
        <v>0</v>
      </c>
      <c r="X108" s="234">
        <f t="shared" si="129"/>
        <v>44078726</v>
      </c>
      <c r="Y108" s="235">
        <f t="shared" si="129"/>
        <v>-2987523</v>
      </c>
      <c r="Z108" s="240">
        <f t="shared" si="129"/>
        <v>41091203</v>
      </c>
      <c r="AA108" s="234">
        <f t="shared" si="129"/>
        <v>0</v>
      </c>
      <c r="AB108" s="235">
        <f t="shared" si="129"/>
        <v>12587120</v>
      </c>
      <c r="AC108" s="240">
        <f t="shared" si="129"/>
        <v>12587120</v>
      </c>
      <c r="AD108" s="234">
        <f t="shared" si="129"/>
        <v>0</v>
      </c>
      <c r="AE108" s="235">
        <f t="shared" si="129"/>
        <v>20102547</v>
      </c>
      <c r="AF108" s="240">
        <f t="shared" si="129"/>
        <v>20102547</v>
      </c>
      <c r="AG108" s="234">
        <f t="shared" si="129"/>
        <v>0</v>
      </c>
      <c r="AH108" s="235">
        <f t="shared" si="129"/>
        <v>8536482</v>
      </c>
      <c r="AI108" s="240">
        <f t="shared" si="129"/>
        <v>8536482</v>
      </c>
      <c r="AJ108" s="234">
        <f t="shared" si="129"/>
        <v>0</v>
      </c>
      <c r="AK108" s="235">
        <f t="shared" si="129"/>
        <v>11182099</v>
      </c>
      <c r="AL108" s="236">
        <f t="shared" si="129"/>
        <v>11182099</v>
      </c>
      <c r="AM108" s="241">
        <f t="shared" si="129"/>
        <v>0</v>
      </c>
      <c r="AN108" s="235">
        <f t="shared" si="129"/>
        <v>2444678</v>
      </c>
      <c r="AO108" s="236">
        <f t="shared" si="129"/>
        <v>2444678</v>
      </c>
      <c r="AP108" s="234">
        <f t="shared" si="129"/>
        <v>0</v>
      </c>
      <c r="AQ108" s="235">
        <f t="shared" si="129"/>
        <v>728337</v>
      </c>
      <c r="AR108" s="236">
        <f t="shared" si="129"/>
        <v>728337</v>
      </c>
      <c r="AS108" s="222">
        <f t="shared" si="129"/>
        <v>0</v>
      </c>
      <c r="AT108" s="223">
        <f t="shared" si="129"/>
        <v>0</v>
      </c>
      <c r="AU108" s="223">
        <f t="shared" si="129"/>
        <v>0</v>
      </c>
      <c r="AV108" s="223">
        <f t="shared" si="129"/>
        <v>0</v>
      </c>
      <c r="AW108" s="223">
        <f t="shared" si="129"/>
        <v>0</v>
      </c>
      <c r="AX108" s="223">
        <f t="shared" si="129"/>
        <v>0</v>
      </c>
      <c r="AY108" s="223">
        <f t="shared" si="129"/>
        <v>0</v>
      </c>
      <c r="AZ108" s="223">
        <f t="shared" si="129"/>
        <v>0</v>
      </c>
      <c r="BA108" s="223">
        <f t="shared" si="129"/>
        <v>0</v>
      </c>
      <c r="BB108" s="223">
        <f t="shared" si="129"/>
        <v>0</v>
      </c>
      <c r="BC108" s="223">
        <f t="shared" si="129"/>
        <v>0</v>
      </c>
      <c r="BD108" s="223">
        <f t="shared" si="129"/>
        <v>0</v>
      </c>
      <c r="BE108" s="223">
        <f t="shared" si="129"/>
        <v>0</v>
      </c>
      <c r="BF108" s="223">
        <f t="shared" si="129"/>
        <v>0</v>
      </c>
      <c r="BG108" s="224">
        <f t="shared" si="129"/>
        <v>0</v>
      </c>
      <c r="BH108" s="234">
        <f t="shared" si="129"/>
        <v>44078726</v>
      </c>
      <c r="BI108" s="235">
        <f t="shared" si="129"/>
        <v>52593740</v>
      </c>
      <c r="BJ108" s="236">
        <f t="shared" si="129"/>
        <v>96672466</v>
      </c>
      <c r="BK108" s="234">
        <f t="shared" si="129"/>
        <v>23386645</v>
      </c>
      <c r="BL108" s="235">
        <f t="shared" si="129"/>
        <v>0</v>
      </c>
      <c r="BM108" s="236">
        <f t="shared" si="129"/>
        <v>23386645</v>
      </c>
      <c r="BN108" s="264">
        <f t="shared" si="129"/>
        <v>120059111</v>
      </c>
    </row>
    <row r="109" spans="1:66" ht="32.25" customHeight="1">
      <c r="A109" s="316"/>
      <c r="B109" s="317"/>
      <c r="C109" s="317"/>
      <c r="D109" s="322" t="s">
        <v>35</v>
      </c>
      <c r="E109" s="323"/>
      <c r="F109" s="219">
        <f>F99+F104</f>
        <v>279698749</v>
      </c>
      <c r="G109" s="220">
        <f t="shared" ref="G109:BN109" si="130">G99+G104</f>
        <v>67523475</v>
      </c>
      <c r="H109" s="221">
        <f t="shared" si="130"/>
        <v>347222224</v>
      </c>
      <c r="I109" s="222">
        <f t="shared" si="130"/>
        <v>0</v>
      </c>
      <c r="J109" s="223">
        <f t="shared" si="130"/>
        <v>0</v>
      </c>
      <c r="K109" s="223">
        <f t="shared" si="130"/>
        <v>0</v>
      </c>
      <c r="L109" s="223">
        <f t="shared" si="130"/>
        <v>0</v>
      </c>
      <c r="M109" s="223">
        <f t="shared" si="130"/>
        <v>0</v>
      </c>
      <c r="N109" s="223">
        <f t="shared" si="130"/>
        <v>0</v>
      </c>
      <c r="O109" s="223">
        <f t="shared" si="130"/>
        <v>0</v>
      </c>
      <c r="P109" s="223">
        <f t="shared" si="130"/>
        <v>0</v>
      </c>
      <c r="Q109" s="223">
        <f t="shared" si="130"/>
        <v>0</v>
      </c>
      <c r="R109" s="223">
        <f t="shared" si="130"/>
        <v>0</v>
      </c>
      <c r="S109" s="223">
        <f t="shared" si="130"/>
        <v>0</v>
      </c>
      <c r="T109" s="224">
        <f t="shared" si="130"/>
        <v>0</v>
      </c>
      <c r="U109" s="219">
        <f t="shared" si="130"/>
        <v>0</v>
      </c>
      <c r="V109" s="220">
        <f t="shared" si="130"/>
        <v>0</v>
      </c>
      <c r="W109" s="224">
        <f t="shared" si="130"/>
        <v>0</v>
      </c>
      <c r="X109" s="219">
        <f t="shared" si="130"/>
        <v>117320245</v>
      </c>
      <c r="Y109" s="220">
        <f t="shared" si="130"/>
        <v>-2061065</v>
      </c>
      <c r="Z109" s="224">
        <f t="shared" si="130"/>
        <v>115259180</v>
      </c>
      <c r="AA109" s="219">
        <f t="shared" si="130"/>
        <v>17163574</v>
      </c>
      <c r="AB109" s="220">
        <f t="shared" si="130"/>
        <v>18781191</v>
      </c>
      <c r="AC109" s="224">
        <f t="shared" si="130"/>
        <v>35944765</v>
      </c>
      <c r="AD109" s="219">
        <f t="shared" si="130"/>
        <v>16268574</v>
      </c>
      <c r="AE109" s="220">
        <f t="shared" si="130"/>
        <v>13126752</v>
      </c>
      <c r="AF109" s="224">
        <f t="shared" si="130"/>
        <v>29395326</v>
      </c>
      <c r="AG109" s="219">
        <f t="shared" si="130"/>
        <v>16268574</v>
      </c>
      <c r="AH109" s="220">
        <f t="shared" si="130"/>
        <v>9103375</v>
      </c>
      <c r="AI109" s="224">
        <f t="shared" si="130"/>
        <v>25371949</v>
      </c>
      <c r="AJ109" s="219">
        <f t="shared" si="130"/>
        <v>18268574</v>
      </c>
      <c r="AK109" s="220">
        <f t="shared" si="130"/>
        <v>9278926</v>
      </c>
      <c r="AL109" s="221">
        <f t="shared" si="130"/>
        <v>27547500</v>
      </c>
      <c r="AM109" s="222">
        <f t="shared" si="130"/>
        <v>11268574</v>
      </c>
      <c r="AN109" s="220">
        <f t="shared" si="130"/>
        <v>-152852</v>
      </c>
      <c r="AO109" s="221">
        <f t="shared" si="130"/>
        <v>11115722</v>
      </c>
      <c r="AP109" s="219">
        <f t="shared" si="130"/>
        <v>11268573</v>
      </c>
      <c r="AQ109" s="220">
        <f t="shared" si="130"/>
        <v>-152852</v>
      </c>
      <c r="AR109" s="221">
        <f t="shared" si="130"/>
        <v>11115721</v>
      </c>
      <c r="AS109" s="222">
        <f t="shared" si="130"/>
        <v>0</v>
      </c>
      <c r="AT109" s="220">
        <f t="shared" si="130"/>
        <v>4900000</v>
      </c>
      <c r="AU109" s="223">
        <f t="shared" si="130"/>
        <v>4900000</v>
      </c>
      <c r="AV109" s="223">
        <f t="shared" si="130"/>
        <v>0</v>
      </c>
      <c r="AW109" s="220">
        <f t="shared" si="130"/>
        <v>4900000</v>
      </c>
      <c r="AX109" s="223">
        <f t="shared" si="130"/>
        <v>4900000</v>
      </c>
      <c r="AY109" s="223">
        <f t="shared" si="130"/>
        <v>0</v>
      </c>
      <c r="AZ109" s="220">
        <f t="shared" si="130"/>
        <v>4900000</v>
      </c>
      <c r="BA109" s="223">
        <f t="shared" si="130"/>
        <v>4900000</v>
      </c>
      <c r="BB109" s="223">
        <f t="shared" si="130"/>
        <v>0</v>
      </c>
      <c r="BC109" s="220">
        <f t="shared" si="130"/>
        <v>4900000</v>
      </c>
      <c r="BD109" s="223">
        <f t="shared" si="130"/>
        <v>4900000</v>
      </c>
      <c r="BE109" s="223">
        <f t="shared" si="130"/>
        <v>0</v>
      </c>
      <c r="BF109" s="223">
        <f t="shared" si="130"/>
        <v>0</v>
      </c>
      <c r="BG109" s="224">
        <f t="shared" si="130"/>
        <v>0</v>
      </c>
      <c r="BH109" s="219">
        <f t="shared" si="130"/>
        <v>207826688</v>
      </c>
      <c r="BI109" s="220">
        <f t="shared" si="130"/>
        <v>67523475</v>
      </c>
      <c r="BJ109" s="221">
        <f t="shared" si="130"/>
        <v>275350163</v>
      </c>
      <c r="BK109" s="219">
        <f t="shared" si="130"/>
        <v>71872061</v>
      </c>
      <c r="BL109" s="226">
        <f t="shared" si="130"/>
        <v>0</v>
      </c>
      <c r="BM109" s="221">
        <f t="shared" si="130"/>
        <v>71872061</v>
      </c>
      <c r="BN109" s="262">
        <f t="shared" si="130"/>
        <v>347222224</v>
      </c>
    </row>
    <row r="110" spans="1:66" ht="32.25" customHeight="1">
      <c r="A110" s="316"/>
      <c r="B110" s="317"/>
      <c r="C110" s="317"/>
      <c r="D110" s="324" t="s">
        <v>36</v>
      </c>
      <c r="E110" s="325"/>
      <c r="F110" s="219">
        <f>F100+F105</f>
        <v>947433635</v>
      </c>
      <c r="G110" s="223">
        <f t="shared" ref="G110:BN110" si="131">G100+G105</f>
        <v>-5852840</v>
      </c>
      <c r="H110" s="221">
        <f t="shared" si="131"/>
        <v>941580795</v>
      </c>
      <c r="I110" s="222">
        <f t="shared" si="131"/>
        <v>0</v>
      </c>
      <c r="J110" s="223">
        <f t="shared" si="131"/>
        <v>0</v>
      </c>
      <c r="K110" s="223">
        <f t="shared" si="131"/>
        <v>0</v>
      </c>
      <c r="L110" s="223">
        <f t="shared" si="131"/>
        <v>0</v>
      </c>
      <c r="M110" s="223">
        <f t="shared" si="131"/>
        <v>0</v>
      </c>
      <c r="N110" s="223">
        <f t="shared" si="131"/>
        <v>0</v>
      </c>
      <c r="O110" s="223">
        <f t="shared" si="131"/>
        <v>0</v>
      </c>
      <c r="P110" s="223">
        <f t="shared" si="131"/>
        <v>0</v>
      </c>
      <c r="Q110" s="223">
        <f t="shared" si="131"/>
        <v>0</v>
      </c>
      <c r="R110" s="223">
        <f t="shared" si="131"/>
        <v>0</v>
      </c>
      <c r="S110" s="223">
        <f t="shared" si="131"/>
        <v>0</v>
      </c>
      <c r="T110" s="224">
        <f t="shared" si="131"/>
        <v>0</v>
      </c>
      <c r="U110" s="219">
        <f t="shared" si="131"/>
        <v>0</v>
      </c>
      <c r="V110" s="223">
        <f t="shared" si="131"/>
        <v>0</v>
      </c>
      <c r="W110" s="224">
        <f t="shared" si="131"/>
        <v>0</v>
      </c>
      <c r="X110" s="219">
        <f t="shared" si="131"/>
        <v>92659448</v>
      </c>
      <c r="Y110" s="223">
        <f t="shared" si="131"/>
        <v>-3391131</v>
      </c>
      <c r="Z110" s="224">
        <f t="shared" si="131"/>
        <v>89268317</v>
      </c>
      <c r="AA110" s="219">
        <f t="shared" si="131"/>
        <v>91608552</v>
      </c>
      <c r="AB110" s="223">
        <f t="shared" si="131"/>
        <v>13891908</v>
      </c>
      <c r="AC110" s="242">
        <f t="shared" si="131"/>
        <v>105500460</v>
      </c>
      <c r="AD110" s="243">
        <f t="shared" si="131"/>
        <v>117174251</v>
      </c>
      <c r="AE110" s="244">
        <f t="shared" si="131"/>
        <v>14005678</v>
      </c>
      <c r="AF110" s="242">
        <f t="shared" si="131"/>
        <v>131179929</v>
      </c>
      <c r="AG110" s="243">
        <f t="shared" si="131"/>
        <v>114536251</v>
      </c>
      <c r="AH110" s="244">
        <f t="shared" si="131"/>
        <v>14005678</v>
      </c>
      <c r="AI110" s="242">
        <f t="shared" si="131"/>
        <v>128541929</v>
      </c>
      <c r="AJ110" s="219">
        <f t="shared" si="131"/>
        <v>116317953</v>
      </c>
      <c r="AK110" s="223">
        <f t="shared" si="131"/>
        <v>12744432</v>
      </c>
      <c r="AL110" s="221">
        <f t="shared" si="131"/>
        <v>129062385</v>
      </c>
      <c r="AM110" s="222">
        <f t="shared" si="131"/>
        <v>63855251</v>
      </c>
      <c r="AN110" s="223">
        <f t="shared" si="131"/>
        <v>-28518573</v>
      </c>
      <c r="AO110" s="221">
        <f t="shared" si="131"/>
        <v>35336678</v>
      </c>
      <c r="AP110" s="219">
        <f t="shared" si="131"/>
        <v>63855249</v>
      </c>
      <c r="AQ110" s="223">
        <f t="shared" si="131"/>
        <v>-28590832</v>
      </c>
      <c r="AR110" s="221">
        <f t="shared" si="131"/>
        <v>35264417</v>
      </c>
      <c r="AS110" s="222">
        <f t="shared" si="131"/>
        <v>0</v>
      </c>
      <c r="AT110" s="223">
        <f t="shared" si="131"/>
        <v>0</v>
      </c>
      <c r="AU110" s="223">
        <f t="shared" si="131"/>
        <v>0</v>
      </c>
      <c r="AV110" s="223">
        <f t="shared" si="131"/>
        <v>0</v>
      </c>
      <c r="AW110" s="223">
        <f t="shared" si="131"/>
        <v>0</v>
      </c>
      <c r="AX110" s="223">
        <f t="shared" si="131"/>
        <v>0</v>
      </c>
      <c r="AY110" s="223">
        <f t="shared" si="131"/>
        <v>0</v>
      </c>
      <c r="AZ110" s="223">
        <f t="shared" si="131"/>
        <v>0</v>
      </c>
      <c r="BA110" s="223">
        <f t="shared" si="131"/>
        <v>0</v>
      </c>
      <c r="BB110" s="223">
        <f t="shared" si="131"/>
        <v>0</v>
      </c>
      <c r="BC110" s="223">
        <f t="shared" si="131"/>
        <v>0</v>
      </c>
      <c r="BD110" s="223">
        <f t="shared" si="131"/>
        <v>0</v>
      </c>
      <c r="BE110" s="223">
        <f t="shared" si="131"/>
        <v>0</v>
      </c>
      <c r="BF110" s="223">
        <f t="shared" si="131"/>
        <v>0</v>
      </c>
      <c r="BG110" s="224">
        <f t="shared" si="131"/>
        <v>0</v>
      </c>
      <c r="BH110" s="219">
        <f t="shared" si="131"/>
        <v>660006955</v>
      </c>
      <c r="BI110" s="223">
        <f t="shared" si="131"/>
        <v>-5852840</v>
      </c>
      <c r="BJ110" s="221">
        <f t="shared" si="131"/>
        <v>654154115</v>
      </c>
      <c r="BK110" s="219">
        <f t="shared" si="131"/>
        <v>287426680</v>
      </c>
      <c r="BL110" s="223">
        <f t="shared" si="131"/>
        <v>0</v>
      </c>
      <c r="BM110" s="221">
        <f t="shared" si="131"/>
        <v>287426680</v>
      </c>
      <c r="BN110" s="262">
        <f t="shared" si="131"/>
        <v>941580795</v>
      </c>
    </row>
    <row r="111" spans="1:66" ht="32.25" customHeight="1">
      <c r="A111" s="316"/>
      <c r="B111" s="317"/>
      <c r="C111" s="317"/>
      <c r="D111" s="324" t="s">
        <v>43</v>
      </c>
      <c r="E111" s="325"/>
      <c r="F111" s="219">
        <f>F101+F106</f>
        <v>7376993</v>
      </c>
      <c r="G111" s="223">
        <f t="shared" ref="G111:BN111" si="132">G101+G106</f>
        <v>550000</v>
      </c>
      <c r="H111" s="221">
        <f t="shared" si="132"/>
        <v>7926993</v>
      </c>
      <c r="I111" s="222">
        <f t="shared" si="132"/>
        <v>0</v>
      </c>
      <c r="J111" s="223">
        <f t="shared" si="132"/>
        <v>0</v>
      </c>
      <c r="K111" s="223">
        <f t="shared" si="132"/>
        <v>0</v>
      </c>
      <c r="L111" s="223">
        <f t="shared" si="132"/>
        <v>0</v>
      </c>
      <c r="M111" s="223">
        <f t="shared" si="132"/>
        <v>0</v>
      </c>
      <c r="N111" s="223">
        <f t="shared" si="132"/>
        <v>0</v>
      </c>
      <c r="O111" s="223">
        <f t="shared" si="132"/>
        <v>0</v>
      </c>
      <c r="P111" s="223">
        <f t="shared" si="132"/>
        <v>0</v>
      </c>
      <c r="Q111" s="223">
        <f t="shared" si="132"/>
        <v>0</v>
      </c>
      <c r="R111" s="223">
        <f t="shared" si="132"/>
        <v>0</v>
      </c>
      <c r="S111" s="223">
        <f t="shared" si="132"/>
        <v>0</v>
      </c>
      <c r="T111" s="224">
        <f t="shared" si="132"/>
        <v>0</v>
      </c>
      <c r="U111" s="219">
        <f t="shared" si="132"/>
        <v>0</v>
      </c>
      <c r="V111" s="223">
        <f t="shared" si="132"/>
        <v>0</v>
      </c>
      <c r="W111" s="224">
        <f t="shared" si="132"/>
        <v>0</v>
      </c>
      <c r="X111" s="219">
        <f t="shared" si="132"/>
        <v>794250</v>
      </c>
      <c r="Y111" s="223">
        <f t="shared" si="132"/>
        <v>0</v>
      </c>
      <c r="Z111" s="224">
        <f t="shared" si="132"/>
        <v>794250</v>
      </c>
      <c r="AA111" s="219">
        <f t="shared" si="132"/>
        <v>0</v>
      </c>
      <c r="AB111" s="223">
        <f t="shared" si="132"/>
        <v>349214</v>
      </c>
      <c r="AC111" s="224">
        <f t="shared" si="132"/>
        <v>349214</v>
      </c>
      <c r="AD111" s="219">
        <f t="shared" si="132"/>
        <v>0</v>
      </c>
      <c r="AE111" s="223">
        <f t="shared" si="132"/>
        <v>64200</v>
      </c>
      <c r="AF111" s="224">
        <f t="shared" si="132"/>
        <v>64200</v>
      </c>
      <c r="AG111" s="219">
        <f t="shared" si="132"/>
        <v>0</v>
      </c>
      <c r="AH111" s="223">
        <f t="shared" si="132"/>
        <v>136586</v>
      </c>
      <c r="AI111" s="224">
        <f t="shared" si="132"/>
        <v>136586</v>
      </c>
      <c r="AJ111" s="219">
        <f t="shared" si="132"/>
        <v>0</v>
      </c>
      <c r="AK111" s="226">
        <f t="shared" si="132"/>
        <v>0</v>
      </c>
      <c r="AL111" s="221">
        <f t="shared" si="132"/>
        <v>0</v>
      </c>
      <c r="AM111" s="222">
        <f t="shared" si="132"/>
        <v>0</v>
      </c>
      <c r="AN111" s="223">
        <f t="shared" si="132"/>
        <v>0</v>
      </c>
      <c r="AO111" s="221">
        <f t="shared" si="132"/>
        <v>0</v>
      </c>
      <c r="AP111" s="219">
        <f t="shared" si="132"/>
        <v>0</v>
      </c>
      <c r="AQ111" s="223">
        <f t="shared" si="132"/>
        <v>0</v>
      </c>
      <c r="AR111" s="221">
        <f t="shared" si="132"/>
        <v>0</v>
      </c>
      <c r="AS111" s="222">
        <f t="shared" si="132"/>
        <v>0</v>
      </c>
      <c r="AT111" s="223">
        <f t="shared" si="132"/>
        <v>0</v>
      </c>
      <c r="AU111" s="223">
        <f t="shared" si="132"/>
        <v>0</v>
      </c>
      <c r="AV111" s="223">
        <f t="shared" si="132"/>
        <v>0</v>
      </c>
      <c r="AW111" s="223">
        <f t="shared" si="132"/>
        <v>0</v>
      </c>
      <c r="AX111" s="223">
        <f t="shared" si="132"/>
        <v>0</v>
      </c>
      <c r="AY111" s="223">
        <f t="shared" si="132"/>
        <v>0</v>
      </c>
      <c r="AZ111" s="223">
        <f t="shared" si="132"/>
        <v>0</v>
      </c>
      <c r="BA111" s="223">
        <f t="shared" si="132"/>
        <v>0</v>
      </c>
      <c r="BB111" s="223">
        <f t="shared" si="132"/>
        <v>0</v>
      </c>
      <c r="BC111" s="223">
        <f t="shared" si="132"/>
        <v>0</v>
      </c>
      <c r="BD111" s="223">
        <f t="shared" si="132"/>
        <v>0</v>
      </c>
      <c r="BE111" s="223">
        <f t="shared" si="132"/>
        <v>0</v>
      </c>
      <c r="BF111" s="223">
        <f t="shared" si="132"/>
        <v>0</v>
      </c>
      <c r="BG111" s="224">
        <f t="shared" si="132"/>
        <v>0</v>
      </c>
      <c r="BH111" s="219">
        <f t="shared" si="132"/>
        <v>794250</v>
      </c>
      <c r="BI111" s="223">
        <f t="shared" si="132"/>
        <v>550000</v>
      </c>
      <c r="BJ111" s="221">
        <f t="shared" si="132"/>
        <v>1344250</v>
      </c>
      <c r="BK111" s="219">
        <f t="shared" si="132"/>
        <v>6582743</v>
      </c>
      <c r="BL111" s="223">
        <f t="shared" si="132"/>
        <v>0</v>
      </c>
      <c r="BM111" s="221">
        <f t="shared" si="132"/>
        <v>6582743</v>
      </c>
      <c r="BN111" s="262">
        <f t="shared" si="132"/>
        <v>7926993</v>
      </c>
    </row>
    <row r="112" spans="1:66" ht="32.25" customHeight="1" thickBot="1">
      <c r="A112" s="318"/>
      <c r="B112" s="319"/>
      <c r="C112" s="319"/>
      <c r="D112" s="326" t="s">
        <v>45</v>
      </c>
      <c r="E112" s="327"/>
      <c r="F112" s="245">
        <f t="shared" ref="F112:AK112" si="133">F16+F19+F28+F30+F32+F34+F36+F48+F52+F89+F87+F93+F95+F97+F38+F46+F61+F70+F73+F82+F85+F7+F91</f>
        <v>1301974748</v>
      </c>
      <c r="G112" s="246">
        <f t="shared" si="133"/>
        <v>114814375</v>
      </c>
      <c r="H112" s="247">
        <f t="shared" si="133"/>
        <v>1416789123</v>
      </c>
      <c r="I112" s="248">
        <f t="shared" si="133"/>
        <v>0</v>
      </c>
      <c r="J112" s="245">
        <f t="shared" si="133"/>
        <v>0</v>
      </c>
      <c r="K112" s="245">
        <f t="shared" si="133"/>
        <v>0</v>
      </c>
      <c r="L112" s="245">
        <f t="shared" si="133"/>
        <v>0</v>
      </c>
      <c r="M112" s="245">
        <f t="shared" si="133"/>
        <v>0</v>
      </c>
      <c r="N112" s="245">
        <f t="shared" si="133"/>
        <v>0</v>
      </c>
      <c r="O112" s="245">
        <f t="shared" si="133"/>
        <v>0</v>
      </c>
      <c r="P112" s="245">
        <f t="shared" si="133"/>
        <v>0</v>
      </c>
      <c r="Q112" s="245">
        <f t="shared" si="133"/>
        <v>0</v>
      </c>
      <c r="R112" s="245">
        <f t="shared" si="133"/>
        <v>10253865</v>
      </c>
      <c r="S112" s="245">
        <f t="shared" si="133"/>
        <v>0</v>
      </c>
      <c r="T112" s="249">
        <f t="shared" si="133"/>
        <v>0</v>
      </c>
      <c r="U112" s="245">
        <f t="shared" si="133"/>
        <v>0</v>
      </c>
      <c r="V112" s="246">
        <f t="shared" si="133"/>
        <v>0</v>
      </c>
      <c r="W112" s="250">
        <f t="shared" si="133"/>
        <v>0</v>
      </c>
      <c r="X112" s="245">
        <f t="shared" si="133"/>
        <v>254852669</v>
      </c>
      <c r="Y112" s="246">
        <f t="shared" si="133"/>
        <v>-8439719</v>
      </c>
      <c r="Z112" s="250">
        <f t="shared" si="133"/>
        <v>246412950</v>
      </c>
      <c r="AA112" s="245">
        <f t="shared" si="133"/>
        <v>108772126</v>
      </c>
      <c r="AB112" s="246">
        <f t="shared" si="133"/>
        <v>45609433</v>
      </c>
      <c r="AC112" s="250">
        <f t="shared" si="133"/>
        <v>154381559</v>
      </c>
      <c r="AD112" s="245">
        <f t="shared" si="133"/>
        <v>133442825</v>
      </c>
      <c r="AE112" s="246">
        <f t="shared" si="133"/>
        <v>47299177</v>
      </c>
      <c r="AF112" s="250">
        <f t="shared" si="133"/>
        <v>180742002</v>
      </c>
      <c r="AG112" s="245">
        <f t="shared" si="133"/>
        <v>130804825</v>
      </c>
      <c r="AH112" s="246">
        <f t="shared" si="133"/>
        <v>31782121</v>
      </c>
      <c r="AI112" s="250">
        <f t="shared" si="133"/>
        <v>162586946</v>
      </c>
      <c r="AJ112" s="245">
        <f t="shared" si="133"/>
        <v>134586527</v>
      </c>
      <c r="AK112" s="246">
        <f t="shared" si="133"/>
        <v>33205457</v>
      </c>
      <c r="AL112" s="247">
        <f t="shared" ref="AL112:BN112" si="134">AL16+AL19+AL28+AL30+AL32+AL34+AL36+AL48+AL52+AL89+AL87+AL93+AL95+AL97+AL38+AL46+AL61+AL70+AL73+AL82+AL85+AL7+AL91</f>
        <v>167791984</v>
      </c>
      <c r="AM112" s="248">
        <f t="shared" si="134"/>
        <v>75123825</v>
      </c>
      <c r="AN112" s="245">
        <f t="shared" si="134"/>
        <v>-26226747</v>
      </c>
      <c r="AO112" s="245">
        <f t="shared" si="134"/>
        <v>48897078</v>
      </c>
      <c r="AP112" s="245">
        <f t="shared" si="134"/>
        <v>75123822</v>
      </c>
      <c r="AQ112" s="245">
        <f t="shared" si="134"/>
        <v>-28015347</v>
      </c>
      <c r="AR112" s="245">
        <f t="shared" si="134"/>
        <v>47108475</v>
      </c>
      <c r="AS112" s="245">
        <f t="shared" si="134"/>
        <v>0</v>
      </c>
      <c r="AT112" s="245">
        <f t="shared" si="134"/>
        <v>4900000</v>
      </c>
      <c r="AU112" s="245">
        <f t="shared" si="134"/>
        <v>4900000</v>
      </c>
      <c r="AV112" s="245">
        <f t="shared" si="134"/>
        <v>0</v>
      </c>
      <c r="AW112" s="245">
        <f t="shared" si="134"/>
        <v>4900000</v>
      </c>
      <c r="AX112" s="245">
        <f t="shared" si="134"/>
        <v>4900000</v>
      </c>
      <c r="AY112" s="245">
        <f t="shared" si="134"/>
        <v>0</v>
      </c>
      <c r="AZ112" s="245">
        <f t="shared" si="134"/>
        <v>4900000</v>
      </c>
      <c r="BA112" s="245">
        <f t="shared" si="134"/>
        <v>4900000</v>
      </c>
      <c r="BB112" s="245">
        <f t="shared" si="134"/>
        <v>0</v>
      </c>
      <c r="BC112" s="245">
        <f t="shared" si="134"/>
        <v>4900000</v>
      </c>
      <c r="BD112" s="245">
        <f t="shared" si="134"/>
        <v>4900000</v>
      </c>
      <c r="BE112" s="245">
        <f t="shared" si="134"/>
        <v>0</v>
      </c>
      <c r="BF112" s="245">
        <f t="shared" si="134"/>
        <v>0</v>
      </c>
      <c r="BG112" s="249">
        <f t="shared" si="134"/>
        <v>0</v>
      </c>
      <c r="BH112" s="245">
        <f t="shared" si="134"/>
        <v>912706619</v>
      </c>
      <c r="BI112" s="246">
        <f t="shared" si="134"/>
        <v>114814375</v>
      </c>
      <c r="BJ112" s="247">
        <f t="shared" si="134"/>
        <v>1027520994</v>
      </c>
      <c r="BK112" s="245">
        <f t="shared" si="134"/>
        <v>389268129</v>
      </c>
      <c r="BL112" s="246">
        <f t="shared" si="134"/>
        <v>0</v>
      </c>
      <c r="BM112" s="247">
        <f t="shared" si="134"/>
        <v>389268129</v>
      </c>
      <c r="BN112" s="265">
        <f t="shared" si="134"/>
        <v>1416789123</v>
      </c>
    </row>
    <row r="113" spans="1:66" s="286" customFormat="1" ht="35.25" customHeight="1" thickTop="1">
      <c r="A113" s="281"/>
      <c r="B113" s="282"/>
      <c r="C113" s="283"/>
      <c r="D113" s="284"/>
      <c r="E113" s="285"/>
      <c r="F113" s="285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  <c r="Q113" s="284"/>
      <c r="R113" s="284"/>
      <c r="S113" s="284"/>
      <c r="T113" s="284"/>
      <c r="U113" s="284"/>
      <c r="V113" s="284"/>
      <c r="W113" s="284"/>
      <c r="X113" s="284"/>
      <c r="Y113" s="284"/>
      <c r="Z113" s="284"/>
      <c r="AA113" s="284"/>
      <c r="AB113" s="284">
        <v>2024</v>
      </c>
      <c r="AC113" s="290"/>
      <c r="AD113" s="290"/>
      <c r="AE113" s="290">
        <v>2025</v>
      </c>
      <c r="AF113" s="290"/>
      <c r="AG113" s="290"/>
      <c r="AH113" s="290">
        <v>2026</v>
      </c>
      <c r="AI113" s="290"/>
      <c r="AJ113" s="284"/>
      <c r="AK113" s="284">
        <v>2027</v>
      </c>
      <c r="AL113" s="284"/>
      <c r="AM113" s="284"/>
      <c r="AN113" s="284">
        <v>2028</v>
      </c>
      <c r="AO113" s="284"/>
      <c r="AP113" s="284"/>
      <c r="AQ113" s="284">
        <v>2029</v>
      </c>
      <c r="AR113" s="284"/>
      <c r="AS113" s="284"/>
      <c r="AT113" s="284">
        <v>2030</v>
      </c>
      <c r="AU113" s="284"/>
      <c r="AV113" s="284"/>
      <c r="AW113" s="284">
        <v>2031</v>
      </c>
      <c r="AX113" s="284"/>
      <c r="AY113" s="284"/>
      <c r="AZ113" s="284">
        <v>2032</v>
      </c>
      <c r="BA113" s="284"/>
      <c r="BB113" s="284"/>
      <c r="BC113" s="284">
        <v>2033</v>
      </c>
      <c r="BD113" s="284"/>
      <c r="BE113" s="284"/>
      <c r="BF113" s="284"/>
      <c r="BG113" s="284"/>
      <c r="BH113" s="284"/>
      <c r="BI113" s="284"/>
      <c r="BJ113" s="284"/>
      <c r="BK113" s="284"/>
      <c r="BL113" s="284"/>
      <c r="BM113" s="284"/>
      <c r="BN113" s="284"/>
    </row>
    <row r="114" spans="1:66" ht="37.5" hidden="1" customHeight="1">
      <c r="A114" s="251"/>
      <c r="B114" s="158"/>
      <c r="C114" s="159"/>
      <c r="D114" s="160"/>
      <c r="E114" s="162"/>
      <c r="F114" s="163" t="e">
        <f>#REF!+#REF!+#REF!+#REF!+#REF!+#REF!+#REF!+#REF!+#REF!+#REF!+#REF!+#REF!+#REF!+#REF!+#REF!+#REF!+#REF!+#REF!+#REF!+#REF!+#REF!+#REF!+#REF!+#REF!+#REF!+#REF!+#REF!</f>
        <v>#REF!</v>
      </c>
      <c r="G114" s="311" t="s">
        <v>48</v>
      </c>
      <c r="H114" s="311"/>
      <c r="I114" s="311"/>
      <c r="J114" s="311"/>
      <c r="K114" s="311"/>
      <c r="L114" s="311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  <c r="W114" s="311"/>
      <c r="X114" s="311"/>
      <c r="Y114" s="253"/>
      <c r="Z114" s="253"/>
      <c r="AA114" s="253"/>
      <c r="AB114" s="253" t="e">
        <f>#REF!+#REF!</f>
        <v>#REF!</v>
      </c>
      <c r="AC114" s="254"/>
      <c r="AD114" s="254"/>
      <c r="AE114" s="254"/>
      <c r="AF114" s="254"/>
      <c r="AG114" s="254"/>
      <c r="AH114" s="254"/>
      <c r="AI114" s="254"/>
      <c r="AJ114" s="164"/>
      <c r="AK114" s="164"/>
      <c r="AL114" s="164"/>
      <c r="AM114" s="164"/>
      <c r="AN114" s="164"/>
      <c r="AO114" s="164"/>
      <c r="AP114" s="164"/>
      <c r="AQ114" s="164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</row>
    <row r="115" spans="1:66" ht="37.5" hidden="1" customHeight="1">
      <c r="A115" s="251"/>
      <c r="B115" s="158"/>
      <c r="C115" s="159"/>
      <c r="D115" s="160"/>
      <c r="E115" s="162"/>
      <c r="F115" s="163"/>
      <c r="G115" s="312"/>
      <c r="H115" s="313"/>
      <c r="I115" s="313"/>
      <c r="J115" s="313"/>
      <c r="K115" s="313"/>
      <c r="L115" s="313"/>
      <c r="M115" s="313"/>
      <c r="N115" s="313"/>
      <c r="O115" s="313"/>
      <c r="P115" s="313"/>
      <c r="Q115" s="313"/>
      <c r="R115" s="313"/>
      <c r="S115" s="313"/>
      <c r="T115" s="313"/>
      <c r="U115" s="313"/>
      <c r="V115" s="313"/>
      <c r="W115" s="313"/>
      <c r="X115" s="314"/>
      <c r="Y115" s="253"/>
      <c r="Z115" s="253"/>
      <c r="AA115" s="253"/>
      <c r="AB115" s="253"/>
      <c r="AC115" s="254"/>
      <c r="AD115" s="254"/>
      <c r="AE115" s="254"/>
      <c r="AF115" s="254"/>
      <c r="AG115" s="254"/>
      <c r="AH115" s="254"/>
      <c r="AI115" s="254"/>
      <c r="AJ115" s="164"/>
      <c r="AK115" s="164"/>
      <c r="AL115" s="164"/>
      <c r="AM115" s="164"/>
      <c r="AN115" s="164"/>
      <c r="AO115" s="164"/>
      <c r="AP115" s="164"/>
      <c r="AQ115" s="164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</row>
    <row r="116" spans="1:66" ht="26.25" hidden="1" customHeight="1">
      <c r="A116" s="251"/>
      <c r="B116" s="158"/>
      <c r="C116" s="159"/>
      <c r="D116" s="160"/>
      <c r="E116" s="160"/>
      <c r="F116" s="163"/>
      <c r="G116" s="164"/>
      <c r="H116" s="164"/>
      <c r="I116" s="164"/>
      <c r="J116" s="164"/>
      <c r="K116" s="164"/>
      <c r="L116" s="164"/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253"/>
      <c r="Z116" s="169"/>
      <c r="AA116" s="169"/>
      <c r="AB116" s="253"/>
      <c r="AC116" s="254"/>
      <c r="AD116" s="254"/>
      <c r="AE116" s="254"/>
      <c r="AF116" s="254"/>
      <c r="AG116" s="254"/>
      <c r="AH116" s="254"/>
      <c r="AI116" s="254"/>
      <c r="AJ116" s="164"/>
      <c r="AK116" s="164"/>
      <c r="AL116" s="164"/>
      <c r="AM116" s="164"/>
      <c r="AN116" s="164"/>
      <c r="AO116" s="164"/>
      <c r="AP116" s="164"/>
      <c r="AQ116" s="164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</row>
    <row r="117" spans="1:66" ht="15" hidden="1" customHeight="1">
      <c r="A117" s="251"/>
      <c r="B117" s="158"/>
      <c r="C117" s="159"/>
      <c r="D117" s="160"/>
      <c r="E117" s="163"/>
      <c r="F117" s="161"/>
      <c r="G117" s="165"/>
      <c r="H117" s="164"/>
      <c r="I117" s="164"/>
      <c r="J117" s="164"/>
      <c r="K117" s="164"/>
      <c r="L117" s="164"/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  <c r="AC117" s="254"/>
      <c r="AD117" s="254"/>
      <c r="AE117" s="254"/>
      <c r="AF117" s="254"/>
      <c r="AG117" s="254"/>
      <c r="AH117" s="254"/>
      <c r="AI117" s="254"/>
      <c r="AJ117" s="164"/>
      <c r="AK117" s="164"/>
      <c r="AL117" s="164"/>
      <c r="AM117" s="164"/>
      <c r="AN117" s="164"/>
      <c r="AO117" s="164"/>
      <c r="AP117" s="164"/>
      <c r="AQ117" s="164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</row>
    <row r="118" spans="1:66" s="168" customFormat="1" ht="39" hidden="1" customHeight="1">
      <c r="A118" s="251"/>
      <c r="B118" s="158"/>
      <c r="C118" s="159"/>
      <c r="D118" s="166"/>
      <c r="E118" s="166"/>
      <c r="F118" s="167"/>
      <c r="G118" s="315" t="s">
        <v>49</v>
      </c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253">
        <f>Y109</f>
        <v>-2061065</v>
      </c>
      <c r="Z118" s="169"/>
      <c r="AA118" s="169"/>
      <c r="AB118" s="253" t="e">
        <f>AB109-AB114</f>
        <v>#REF!</v>
      </c>
      <c r="AC118" s="253"/>
      <c r="AD118" s="253"/>
      <c r="AE118" s="253">
        <f>AE109</f>
        <v>13126752</v>
      </c>
      <c r="AF118" s="253"/>
      <c r="AG118" s="253">
        <f t="shared" ref="AG118:AQ118" si="135">AG109</f>
        <v>16268574</v>
      </c>
      <c r="AH118" s="253">
        <f t="shared" si="135"/>
        <v>9103375</v>
      </c>
      <c r="AI118" s="253"/>
      <c r="AJ118" s="253">
        <f t="shared" si="135"/>
        <v>18268574</v>
      </c>
      <c r="AK118" s="253">
        <f t="shared" si="135"/>
        <v>9278926</v>
      </c>
      <c r="AL118" s="253"/>
      <c r="AM118" s="253">
        <f t="shared" si="135"/>
        <v>11268574</v>
      </c>
      <c r="AN118" s="253">
        <f t="shared" si="135"/>
        <v>-152852</v>
      </c>
      <c r="AO118" s="253"/>
      <c r="AP118" s="253">
        <f t="shared" si="135"/>
        <v>11268573</v>
      </c>
      <c r="AQ118" s="253">
        <f t="shared" si="135"/>
        <v>-152852</v>
      </c>
      <c r="AR118" s="167"/>
    </row>
    <row r="119" spans="1:66" s="168" customFormat="1" ht="21.75" hidden="1">
      <c r="A119" s="251"/>
      <c r="B119" s="158"/>
      <c r="C119" s="159"/>
      <c r="D119" s="166"/>
      <c r="E119" s="166"/>
      <c r="G119" s="169"/>
      <c r="H119" s="169"/>
      <c r="I119" s="169"/>
      <c r="J119" s="169"/>
      <c r="K119" s="169"/>
      <c r="L119" s="169"/>
      <c r="M119" s="169"/>
      <c r="N119" s="169"/>
      <c r="O119" s="169"/>
      <c r="P119" s="169"/>
      <c r="Q119" s="169"/>
      <c r="R119" s="169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255"/>
      <c r="AD119" s="255"/>
      <c r="AE119" s="255"/>
      <c r="AF119" s="255"/>
      <c r="AG119" s="255"/>
      <c r="AH119" s="255"/>
      <c r="AI119" s="255"/>
      <c r="AJ119" s="169"/>
      <c r="AK119" s="169"/>
      <c r="AL119" s="169"/>
      <c r="AM119" s="169"/>
      <c r="AN119" s="169"/>
      <c r="AO119" s="169"/>
      <c r="AP119" s="169"/>
      <c r="AQ119" s="169"/>
    </row>
    <row r="120" spans="1:66" ht="21.75" hidden="1">
      <c r="A120" s="251"/>
      <c r="B120" s="158"/>
      <c r="C120" s="159"/>
      <c r="D120" s="160"/>
      <c r="E120" s="160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252"/>
      <c r="AD120" s="252"/>
      <c r="AE120" s="252"/>
      <c r="AF120" s="252"/>
      <c r="AG120" s="252"/>
      <c r="AH120" s="252"/>
      <c r="AI120" s="252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</row>
    <row r="121" spans="1:66" s="286" customFormat="1" ht="35.25" customHeight="1">
      <c r="A121" s="281"/>
      <c r="B121" s="282"/>
      <c r="C121" s="283"/>
      <c r="D121" s="284"/>
      <c r="E121" s="284"/>
      <c r="F121" s="284"/>
      <c r="G121" s="284"/>
      <c r="H121" s="284"/>
      <c r="I121" s="284"/>
      <c r="J121" s="284"/>
      <c r="K121" s="284"/>
      <c r="L121" s="284"/>
      <c r="M121" s="284"/>
      <c r="N121" s="284"/>
      <c r="O121" s="284"/>
      <c r="P121" s="284"/>
      <c r="Q121" s="284"/>
      <c r="R121" s="284"/>
      <c r="S121" s="284"/>
      <c r="T121" s="284"/>
      <c r="U121" s="284"/>
      <c r="V121" s="284"/>
      <c r="W121" s="284"/>
      <c r="X121" s="284"/>
      <c r="Y121" s="422" t="s">
        <v>83</v>
      </c>
      <c r="Z121" s="422"/>
      <c r="AA121" s="284"/>
      <c r="AB121" s="285">
        <f>AB99-AB35</f>
        <v>12297465</v>
      </c>
      <c r="AC121" s="285"/>
      <c r="AD121" s="285"/>
      <c r="AE121" s="285">
        <f>AE99-AE35</f>
        <v>6449290</v>
      </c>
      <c r="AF121" s="285"/>
      <c r="AG121" s="285"/>
      <c r="AH121" s="297">
        <f>AH99-AH35</f>
        <v>3356525</v>
      </c>
      <c r="AI121" s="285"/>
      <c r="AJ121" s="285"/>
      <c r="AK121" s="297">
        <f>AK99-AK35</f>
        <v>2815676</v>
      </c>
      <c r="AL121" s="285"/>
      <c r="AM121" s="285"/>
      <c r="AN121" s="297">
        <f>AN99-AN35</f>
        <v>-5052852</v>
      </c>
      <c r="AO121" s="285"/>
      <c r="AP121" s="285"/>
      <c r="AQ121" s="297">
        <f>AQ99-AQ35</f>
        <v>-5052852</v>
      </c>
      <c r="AR121" s="285"/>
      <c r="AS121" s="285"/>
      <c r="AT121" s="285"/>
      <c r="AU121" s="285"/>
      <c r="AV121" s="285"/>
      <c r="AW121" s="285"/>
      <c r="AX121" s="285"/>
      <c r="AY121" s="285"/>
      <c r="AZ121" s="285"/>
      <c r="BA121" s="285"/>
      <c r="BB121" s="285"/>
      <c r="BC121" s="285"/>
      <c r="BD121" s="285"/>
      <c r="BE121" s="285">
        <f>BE99-BE35</f>
        <v>0</v>
      </c>
      <c r="BF121" s="285">
        <f>BF99-BF35</f>
        <v>0</v>
      </c>
      <c r="BG121" s="285">
        <f>BG99-BG35</f>
        <v>0</v>
      </c>
      <c r="BH121" s="284"/>
      <c r="BI121" s="284"/>
      <c r="BJ121" s="284"/>
      <c r="BK121" s="284"/>
      <c r="BL121" s="284"/>
      <c r="BM121" s="284"/>
      <c r="BN121" s="284"/>
    </row>
    <row r="122" spans="1:66" s="286" customFormat="1" ht="21">
      <c r="A122" s="288"/>
      <c r="G122" s="421" t="s">
        <v>87</v>
      </c>
      <c r="H122" s="421"/>
      <c r="I122" s="421"/>
      <c r="J122" s="421"/>
      <c r="K122" s="421"/>
      <c r="L122" s="421"/>
      <c r="M122" s="421"/>
      <c r="N122" s="421"/>
      <c r="O122" s="421"/>
      <c r="P122" s="421"/>
      <c r="Q122" s="421"/>
      <c r="R122" s="421"/>
      <c r="S122" s="421"/>
      <c r="T122" s="421"/>
      <c r="U122" s="421"/>
      <c r="V122" s="421"/>
      <c r="W122" s="421"/>
      <c r="X122" s="421"/>
      <c r="Y122" s="421"/>
      <c r="Z122" s="421"/>
      <c r="AB122" s="296">
        <f>AB35</f>
        <v>4900000</v>
      </c>
      <c r="AC122" s="289"/>
      <c r="AD122" s="289"/>
      <c r="AE122" s="296">
        <f>AE35</f>
        <v>4900000</v>
      </c>
      <c r="AF122" s="289"/>
      <c r="AG122" s="289"/>
      <c r="AH122" s="296">
        <f>AH35</f>
        <v>4900000</v>
      </c>
      <c r="AI122" s="289"/>
      <c r="AJ122" s="289"/>
      <c r="AK122" s="296">
        <f>AK35</f>
        <v>4900000</v>
      </c>
      <c r="AL122" s="289"/>
      <c r="AM122" s="289"/>
      <c r="AN122" s="296">
        <f>AN35</f>
        <v>4900000</v>
      </c>
      <c r="AO122" s="289"/>
      <c r="AP122" s="289"/>
      <c r="AQ122" s="296">
        <f>AQ35</f>
        <v>4900000</v>
      </c>
      <c r="AR122" s="289"/>
      <c r="AS122" s="289"/>
      <c r="AT122" s="296">
        <f>AT35</f>
        <v>4900000</v>
      </c>
      <c r="AU122" s="289"/>
      <c r="AV122" s="289"/>
      <c r="AW122" s="296">
        <f>AW35</f>
        <v>4900000</v>
      </c>
      <c r="AX122" s="289"/>
      <c r="AY122" s="289"/>
      <c r="AZ122" s="296">
        <f>AZ35</f>
        <v>4900000</v>
      </c>
      <c r="BA122" s="289"/>
      <c r="BB122" s="289"/>
      <c r="BC122" s="296">
        <f>BC35</f>
        <v>4900000</v>
      </c>
      <c r="BD122" s="289"/>
    </row>
    <row r="123" spans="1:66" s="286" customFormat="1" ht="21">
      <c r="A123" s="288"/>
      <c r="F123" s="289"/>
    </row>
    <row r="124" spans="1:66" s="280" customFormat="1" ht="21">
      <c r="A124" s="291"/>
      <c r="F124" s="292"/>
      <c r="Z124" s="280" t="s">
        <v>84</v>
      </c>
      <c r="AB124" s="292">
        <f>AB104</f>
        <v>1583726</v>
      </c>
      <c r="AC124" s="292"/>
      <c r="AD124" s="292"/>
      <c r="AE124" s="292">
        <f t="shared" ref="AE124:AK124" si="136">AE104</f>
        <v>1777462</v>
      </c>
      <c r="AF124" s="292"/>
      <c r="AG124" s="292"/>
      <c r="AH124" s="298">
        <f t="shared" si="136"/>
        <v>846850</v>
      </c>
      <c r="AI124" s="292"/>
      <c r="AJ124" s="292"/>
      <c r="AK124" s="298">
        <f t="shared" si="136"/>
        <v>1563250</v>
      </c>
      <c r="AL124" s="292"/>
      <c r="AM124" s="292"/>
      <c r="AN124" s="292"/>
      <c r="AO124" s="292"/>
      <c r="AP124" s="292"/>
      <c r="AQ124" s="292"/>
      <c r="AR124" s="292"/>
      <c r="AS124" s="292"/>
      <c r="AT124" s="292"/>
      <c r="AU124" s="292"/>
      <c r="AV124" s="292"/>
      <c r="AW124" s="292"/>
      <c r="AX124" s="292"/>
      <c r="AY124" s="292"/>
      <c r="AZ124" s="292"/>
      <c r="BA124" s="292"/>
      <c r="BB124" s="292"/>
      <c r="BC124" s="292"/>
      <c r="BD124" s="292"/>
    </row>
    <row r="125" spans="1:66" ht="19.5">
      <c r="F125" s="257"/>
    </row>
    <row r="126" spans="1:66" ht="21">
      <c r="F126" s="257"/>
      <c r="X126" s="295" t="s">
        <v>86</v>
      </c>
      <c r="Z126" s="294" t="s">
        <v>85</v>
      </c>
      <c r="AB126" s="293">
        <f>AB124+AB121</f>
        <v>13881191</v>
      </c>
      <c r="AC126" s="287"/>
      <c r="AD126" s="287"/>
      <c r="AE126" s="293">
        <f t="shared" ref="AE126" si="137">AE124+AE121</f>
        <v>8226752</v>
      </c>
    </row>
    <row r="127" spans="1:66" ht="19.5">
      <c r="F127" s="258"/>
    </row>
    <row r="128" spans="1:66" ht="19.5">
      <c r="F128" s="258"/>
    </row>
    <row r="129" spans="1:66" s="300" customFormat="1" ht="21">
      <c r="A129" s="299"/>
    </row>
    <row r="130" spans="1:66" s="300" customFormat="1" ht="21">
      <c r="A130" s="299"/>
      <c r="Z130" s="300" t="s">
        <v>98</v>
      </c>
      <c r="AA130" s="301">
        <f>AB130+AE130+AH130+AK130+AN130+AQ130+AT130+AW130+AZ130+BC130</f>
        <v>61836084</v>
      </c>
      <c r="AB130" s="301">
        <f>AB16+AB19+AB28+AB70+AB73</f>
        <v>31364276</v>
      </c>
      <c r="AC130" s="301"/>
      <c r="AD130" s="301"/>
      <c r="AE130" s="301">
        <f t="shared" ref="AE130:BC130" si="138">AE16+AE19+AE28+AE70+AE73</f>
        <v>39387126</v>
      </c>
      <c r="AF130" s="301"/>
      <c r="AG130" s="301"/>
      <c r="AH130" s="301">
        <f t="shared" si="138"/>
        <v>26433521</v>
      </c>
      <c r="AI130" s="301"/>
      <c r="AJ130" s="301"/>
      <c r="AK130" s="301">
        <f t="shared" si="138"/>
        <v>28693255</v>
      </c>
      <c r="AL130" s="301"/>
      <c r="AM130" s="301"/>
      <c r="AN130" s="301">
        <f t="shared" si="138"/>
        <v>-31126747</v>
      </c>
      <c r="AO130" s="301"/>
      <c r="AP130" s="301"/>
      <c r="AQ130" s="301">
        <f t="shared" si="138"/>
        <v>-32915347</v>
      </c>
      <c r="AR130" s="301"/>
      <c r="AS130" s="301"/>
      <c r="AT130" s="301">
        <f t="shared" si="138"/>
        <v>0</v>
      </c>
      <c r="AU130" s="301"/>
      <c r="AV130" s="301"/>
      <c r="AW130" s="301">
        <f t="shared" si="138"/>
        <v>0</v>
      </c>
      <c r="AX130" s="301"/>
      <c r="AY130" s="301"/>
      <c r="AZ130" s="301">
        <f t="shared" si="138"/>
        <v>0</v>
      </c>
      <c r="BA130" s="301"/>
      <c r="BB130" s="301"/>
      <c r="BC130" s="301">
        <f t="shared" si="138"/>
        <v>0</v>
      </c>
    </row>
    <row r="131" spans="1:66" s="300" customFormat="1" ht="21">
      <c r="A131" s="299"/>
      <c r="Z131" s="300" t="s">
        <v>97</v>
      </c>
      <c r="AA131" s="301">
        <f t="shared" ref="AA131:AA133" si="139">AB131+AE131+AH131+AK131+AN131+AQ131+AT131+AW131+AZ131+BC131</f>
        <v>56836084</v>
      </c>
      <c r="AB131" s="301">
        <f>AB19+AB28</f>
        <v>14127102</v>
      </c>
      <c r="AC131" s="301"/>
      <c r="AD131" s="301"/>
      <c r="AE131" s="301">
        <f t="shared" ref="AE131:BC131" si="140">AE19+AE28</f>
        <v>20849952</v>
      </c>
      <c r="AF131" s="301"/>
      <c r="AG131" s="301"/>
      <c r="AH131" s="301">
        <f t="shared" si="140"/>
        <v>7896347</v>
      </c>
      <c r="AI131" s="301"/>
      <c r="AJ131" s="301"/>
      <c r="AK131" s="301">
        <f t="shared" si="140"/>
        <v>10656081</v>
      </c>
      <c r="AL131" s="301"/>
      <c r="AM131" s="301"/>
      <c r="AN131" s="301">
        <f t="shared" si="140"/>
        <v>2547601</v>
      </c>
      <c r="AO131" s="301"/>
      <c r="AP131" s="301"/>
      <c r="AQ131" s="301">
        <f t="shared" si="140"/>
        <v>759001</v>
      </c>
      <c r="AR131" s="301"/>
      <c r="AS131" s="301"/>
      <c r="AT131" s="301">
        <f t="shared" si="140"/>
        <v>0</v>
      </c>
      <c r="AU131" s="301"/>
      <c r="AV131" s="301"/>
      <c r="AW131" s="301">
        <f t="shared" si="140"/>
        <v>0</v>
      </c>
      <c r="AX131" s="301"/>
      <c r="AY131" s="301"/>
      <c r="AZ131" s="301">
        <f t="shared" si="140"/>
        <v>0</v>
      </c>
      <c r="BA131" s="301"/>
      <c r="BB131" s="301"/>
      <c r="BC131" s="301">
        <f t="shared" si="140"/>
        <v>0</v>
      </c>
    </row>
    <row r="132" spans="1:66" s="300" customFormat="1" ht="21">
      <c r="A132" s="299"/>
      <c r="Z132" s="300" t="s">
        <v>6</v>
      </c>
      <c r="AA132" s="301">
        <f t="shared" si="139"/>
        <v>61418010</v>
      </c>
      <c r="AB132" s="301">
        <f>AB7+AB30+AB32+AB34+AB36+AB38+AB46+AB48+AB85+AB87+AB89+AB91+AB93+AB95+AB97</f>
        <v>14245157</v>
      </c>
      <c r="AC132" s="301"/>
      <c r="AD132" s="301"/>
      <c r="AE132" s="301">
        <f t="shared" ref="AE132:BC132" si="141">AE7+AE30+AE32+AE34+AE36+AE38+AE46+AE48+AE85+AE87+AE89+AE91+AE93+AE95+AE97</f>
        <v>7912051</v>
      </c>
      <c r="AF132" s="301"/>
      <c r="AG132" s="301"/>
      <c r="AH132" s="301">
        <f t="shared" si="141"/>
        <v>5348600</v>
      </c>
      <c r="AI132" s="301"/>
      <c r="AJ132" s="301"/>
      <c r="AK132" s="301">
        <f t="shared" si="141"/>
        <v>4512202</v>
      </c>
      <c r="AL132" s="301"/>
      <c r="AM132" s="301"/>
      <c r="AN132" s="301">
        <f t="shared" si="141"/>
        <v>4900000</v>
      </c>
      <c r="AO132" s="301"/>
      <c r="AP132" s="301"/>
      <c r="AQ132" s="301">
        <f t="shared" si="141"/>
        <v>4900000</v>
      </c>
      <c r="AR132" s="301"/>
      <c r="AS132" s="301"/>
      <c r="AT132" s="301">
        <f t="shared" si="141"/>
        <v>4900000</v>
      </c>
      <c r="AU132" s="301"/>
      <c r="AV132" s="301"/>
      <c r="AW132" s="301">
        <f t="shared" si="141"/>
        <v>4900000</v>
      </c>
      <c r="AX132" s="301"/>
      <c r="AY132" s="301"/>
      <c r="AZ132" s="301">
        <f t="shared" si="141"/>
        <v>4900000</v>
      </c>
      <c r="BA132" s="301"/>
      <c r="BB132" s="301"/>
      <c r="BC132" s="301">
        <f t="shared" si="141"/>
        <v>4900000</v>
      </c>
      <c r="BN132" s="300" t="s">
        <v>50</v>
      </c>
    </row>
    <row r="133" spans="1:66" s="300" customFormat="1" ht="21">
      <c r="A133" s="299"/>
      <c r="Z133" s="300" t="s">
        <v>97</v>
      </c>
      <c r="AA133" s="301">
        <f t="shared" si="139"/>
        <v>-4505253</v>
      </c>
      <c r="AB133" s="301">
        <f>AB7+AB46+AB85</f>
        <v>-567819</v>
      </c>
      <c r="AC133" s="301"/>
      <c r="AD133" s="301"/>
      <c r="AE133" s="301">
        <f t="shared" ref="AE133:BC133" si="142">AE7+AE46+AE85</f>
        <v>-1009636</v>
      </c>
      <c r="AF133" s="301"/>
      <c r="AG133" s="301"/>
      <c r="AH133" s="301">
        <f t="shared" si="142"/>
        <v>-687500</v>
      </c>
      <c r="AI133" s="301"/>
      <c r="AJ133" s="301"/>
      <c r="AK133" s="301">
        <f t="shared" si="142"/>
        <v>-2240298</v>
      </c>
      <c r="AL133" s="301"/>
      <c r="AM133" s="301"/>
      <c r="AN133" s="301">
        <f t="shared" si="142"/>
        <v>0</v>
      </c>
      <c r="AO133" s="301"/>
      <c r="AP133" s="301"/>
      <c r="AQ133" s="301">
        <f t="shared" si="142"/>
        <v>0</v>
      </c>
      <c r="AR133" s="301"/>
      <c r="AS133" s="301"/>
      <c r="AT133" s="301">
        <f t="shared" si="142"/>
        <v>0</v>
      </c>
      <c r="AU133" s="301"/>
      <c r="AV133" s="301"/>
      <c r="AW133" s="301">
        <f t="shared" si="142"/>
        <v>0</v>
      </c>
      <c r="AX133" s="301"/>
      <c r="AY133" s="301"/>
      <c r="AZ133" s="301">
        <f t="shared" si="142"/>
        <v>0</v>
      </c>
      <c r="BA133" s="301"/>
      <c r="BB133" s="301"/>
      <c r="BC133" s="301">
        <f t="shared" si="142"/>
        <v>0</v>
      </c>
    </row>
    <row r="134" spans="1:66" s="300" customFormat="1" ht="21">
      <c r="A134" s="299"/>
    </row>
    <row r="135" spans="1:66" s="300" customFormat="1" ht="21">
      <c r="A135" s="299"/>
      <c r="AA135" s="301">
        <f>AA130+AA132</f>
        <v>123254094</v>
      </c>
    </row>
    <row r="136" spans="1:66">
      <c r="AA136" s="287">
        <f>AB112+AE112+AH112+AK112+AN112+AQ112+AT112+AW112+AZ112+BC112</f>
        <v>123254094</v>
      </c>
    </row>
  </sheetData>
  <mergeCells count="202">
    <mergeCell ref="G122:Z122"/>
    <mergeCell ref="Y121:Z121"/>
    <mergeCell ref="A1:Z2"/>
    <mergeCell ref="BK1:BN2"/>
    <mergeCell ref="D3:E3"/>
    <mergeCell ref="F3:H3"/>
    <mergeCell ref="I3:K3"/>
    <mergeCell ref="L3:N3"/>
    <mergeCell ref="O3:Q3"/>
    <mergeCell ref="R3:T3"/>
    <mergeCell ref="U3:W3"/>
    <mergeCell ref="X3:Z3"/>
    <mergeCell ref="BK3:BM3"/>
    <mergeCell ref="A4:A5"/>
    <mergeCell ref="B4:B5"/>
    <mergeCell ref="C4:C5"/>
    <mergeCell ref="D4:E5"/>
    <mergeCell ref="F4:H4"/>
    <mergeCell ref="I4:K4"/>
    <mergeCell ref="L4:N4"/>
    <mergeCell ref="O4:Q4"/>
    <mergeCell ref="R4:T4"/>
    <mergeCell ref="AS3:AU3"/>
    <mergeCell ref="AV3:AX3"/>
    <mergeCell ref="AY3:BA3"/>
    <mergeCell ref="BB3:BD3"/>
    <mergeCell ref="BE3:BG3"/>
    <mergeCell ref="BH3:BJ3"/>
    <mergeCell ref="AA3:AC3"/>
    <mergeCell ref="AD3:AF3"/>
    <mergeCell ref="AG3:AI3"/>
    <mergeCell ref="AJ3:AL3"/>
    <mergeCell ref="AM3:AO3"/>
    <mergeCell ref="AP3:AR3"/>
    <mergeCell ref="BE4:BG4"/>
    <mergeCell ref="BH4:BJ4"/>
    <mergeCell ref="BK4:BM4"/>
    <mergeCell ref="BN4:BN5"/>
    <mergeCell ref="A8:A16"/>
    <mergeCell ref="B8:B16"/>
    <mergeCell ref="C8:C16"/>
    <mergeCell ref="D8:D9"/>
    <mergeCell ref="AM4:AO4"/>
    <mergeCell ref="AP4:AR4"/>
    <mergeCell ref="AS4:AU4"/>
    <mergeCell ref="AV4:AX4"/>
    <mergeCell ref="AY4:BA4"/>
    <mergeCell ref="BB4:BD4"/>
    <mergeCell ref="U4:W4"/>
    <mergeCell ref="X4:Z4"/>
    <mergeCell ref="AA4:AC4"/>
    <mergeCell ref="AD4:AF4"/>
    <mergeCell ref="AG4:AI4"/>
    <mergeCell ref="AJ4:AL4"/>
    <mergeCell ref="A6:A7"/>
    <mergeCell ref="B6:B7"/>
    <mergeCell ref="C6:C7"/>
    <mergeCell ref="D7:E7"/>
    <mergeCell ref="A17:A19"/>
    <mergeCell ref="B17:B19"/>
    <mergeCell ref="C17:C19"/>
    <mergeCell ref="E17:E18"/>
    <mergeCell ref="D19:E19"/>
    <mergeCell ref="D10:E10"/>
    <mergeCell ref="D11:D12"/>
    <mergeCell ref="D13:E13"/>
    <mergeCell ref="D14:E14"/>
    <mergeCell ref="D15:E15"/>
    <mergeCell ref="D16:E16"/>
    <mergeCell ref="D28:E28"/>
    <mergeCell ref="A29:A30"/>
    <mergeCell ref="B29:B30"/>
    <mergeCell ref="C29:C30"/>
    <mergeCell ref="D30:E30"/>
    <mergeCell ref="A20:A28"/>
    <mergeCell ref="B20:B28"/>
    <mergeCell ref="C20:C28"/>
    <mergeCell ref="D20:D21"/>
    <mergeCell ref="D22:E22"/>
    <mergeCell ref="D23:D24"/>
    <mergeCell ref="D25:E25"/>
    <mergeCell ref="D26:E26"/>
    <mergeCell ref="D27:E27"/>
    <mergeCell ref="A31:A32"/>
    <mergeCell ref="B31:B32"/>
    <mergeCell ref="C31:C32"/>
    <mergeCell ref="D32:E32"/>
    <mergeCell ref="A33:A34"/>
    <mergeCell ref="B33:B34"/>
    <mergeCell ref="C33:C34"/>
    <mergeCell ref="D34:E34"/>
    <mergeCell ref="A35:A36"/>
    <mergeCell ref="B35:B36"/>
    <mergeCell ref="C35:C36"/>
    <mergeCell ref="D36:E36"/>
    <mergeCell ref="A47:A48"/>
    <mergeCell ref="B47:B48"/>
    <mergeCell ref="C47:C48"/>
    <mergeCell ref="D48:E48"/>
    <mergeCell ref="A49:A52"/>
    <mergeCell ref="B49:B52"/>
    <mergeCell ref="C49:C52"/>
    <mergeCell ref="E49:E51"/>
    <mergeCell ref="A37:A38"/>
    <mergeCell ref="B37:B38"/>
    <mergeCell ref="C37:C38"/>
    <mergeCell ref="D38:E38"/>
    <mergeCell ref="A39:A46"/>
    <mergeCell ref="B39:B46"/>
    <mergeCell ref="C39:C46"/>
    <mergeCell ref="D40:E40"/>
    <mergeCell ref="D41:D42"/>
    <mergeCell ref="D43:E43"/>
    <mergeCell ref="D44:E44"/>
    <mergeCell ref="D45:E45"/>
    <mergeCell ref="D46:E46"/>
    <mergeCell ref="D60:E60"/>
    <mergeCell ref="D61:E61"/>
    <mergeCell ref="A62:A70"/>
    <mergeCell ref="B62:B70"/>
    <mergeCell ref="C62:C70"/>
    <mergeCell ref="D62:D63"/>
    <mergeCell ref="D52:E52"/>
    <mergeCell ref="A53:A61"/>
    <mergeCell ref="B53:B61"/>
    <mergeCell ref="C53:C61"/>
    <mergeCell ref="D53:D54"/>
    <mergeCell ref="D55:E55"/>
    <mergeCell ref="D56:D57"/>
    <mergeCell ref="D58:E58"/>
    <mergeCell ref="D59:E59"/>
    <mergeCell ref="A71:A73"/>
    <mergeCell ref="B71:B73"/>
    <mergeCell ref="C71:C73"/>
    <mergeCell ref="E71:E72"/>
    <mergeCell ref="D73:E73"/>
    <mergeCell ref="D64:E64"/>
    <mergeCell ref="D65:D66"/>
    <mergeCell ref="D67:E67"/>
    <mergeCell ref="D68:E68"/>
    <mergeCell ref="D69:E69"/>
    <mergeCell ref="D70:E70"/>
    <mergeCell ref="D82:E82"/>
    <mergeCell ref="A83:A85"/>
    <mergeCell ref="B83:B85"/>
    <mergeCell ref="C83:C85"/>
    <mergeCell ref="D83:D84"/>
    <mergeCell ref="D85:E85"/>
    <mergeCell ref="A74:A82"/>
    <mergeCell ref="B74:B82"/>
    <mergeCell ref="C74:C82"/>
    <mergeCell ref="D74:D75"/>
    <mergeCell ref="D76:E76"/>
    <mergeCell ref="D77:D78"/>
    <mergeCell ref="D79:E79"/>
    <mergeCell ref="D80:E80"/>
    <mergeCell ref="D81:E81"/>
    <mergeCell ref="A86:A87"/>
    <mergeCell ref="B86:B87"/>
    <mergeCell ref="C86:C87"/>
    <mergeCell ref="D87:E87"/>
    <mergeCell ref="A88:A89"/>
    <mergeCell ref="B88:B89"/>
    <mergeCell ref="C88:C89"/>
    <mergeCell ref="D89:E89"/>
    <mergeCell ref="A90:A91"/>
    <mergeCell ref="B90:B91"/>
    <mergeCell ref="C90:C91"/>
    <mergeCell ref="D91:E91"/>
    <mergeCell ref="A92:A93"/>
    <mergeCell ref="B92:B93"/>
    <mergeCell ref="C92:C93"/>
    <mergeCell ref="D93:E93"/>
    <mergeCell ref="A94:A95"/>
    <mergeCell ref="B94:B95"/>
    <mergeCell ref="C94:C95"/>
    <mergeCell ref="D95:E95"/>
    <mergeCell ref="D101:E101"/>
    <mergeCell ref="A103:C107"/>
    <mergeCell ref="D103:E103"/>
    <mergeCell ref="D104:E104"/>
    <mergeCell ref="D105:E105"/>
    <mergeCell ref="D106:E106"/>
    <mergeCell ref="D107:E107"/>
    <mergeCell ref="A96:A97"/>
    <mergeCell ref="B96:B97"/>
    <mergeCell ref="C96:C97"/>
    <mergeCell ref="D97:E97"/>
    <mergeCell ref="A98:C102"/>
    <mergeCell ref="D98:E98"/>
    <mergeCell ref="D99:E99"/>
    <mergeCell ref="D100:E100"/>
    <mergeCell ref="D102:E102"/>
    <mergeCell ref="G114:X114"/>
    <mergeCell ref="G115:X115"/>
    <mergeCell ref="G118:X118"/>
    <mergeCell ref="A108:C112"/>
    <mergeCell ref="D108:E108"/>
    <mergeCell ref="D109:E109"/>
    <mergeCell ref="D110:E110"/>
    <mergeCell ref="D111:E111"/>
    <mergeCell ref="D112:E112"/>
  </mergeCells>
  <pageMargins left="0.23622047244094491" right="0.23622047244094491" top="0.74803149606299213" bottom="0.74803149606299213" header="0.31496062992125984" footer="0.31496062992125984"/>
  <pageSetup paperSize="8" scale="21" fitToHeight="0" orientation="landscape" copies="2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9A5B4-54BE-4DBB-812A-D48A3409FA68}">
  <sheetPr>
    <tabColor theme="9" tint="0.79998168889431442"/>
    <pageSetUpPr fitToPage="1"/>
  </sheetPr>
  <dimension ref="A1:AE52"/>
  <sheetViews>
    <sheetView tabSelected="1" view="pageBreakPreview" topLeftCell="F1" zoomScaleSheetLayoutView="100" workbookViewId="0">
      <selection activeCell="V2" sqref="V2:Z2"/>
    </sheetView>
  </sheetViews>
  <sheetFormatPr defaultColWidth="8.625" defaultRowHeight="14.25"/>
  <cols>
    <col min="1" max="1" width="3.375" style="2" customWidth="1"/>
    <col min="2" max="2" width="12.375" style="3" customWidth="1"/>
    <col min="3" max="3" width="52.5" style="3" customWidth="1"/>
    <col min="4" max="4" width="9" style="3" customWidth="1"/>
    <col min="5" max="7" width="8.75" style="3" bestFit="1" customWidth="1"/>
    <col min="8" max="10" width="10" style="3" bestFit="1" customWidth="1"/>
    <col min="11" max="12" width="8.75" style="3" bestFit="1" customWidth="1"/>
    <col min="13" max="13" width="9" style="3" customWidth="1"/>
    <col min="14" max="24" width="8.75" style="3" bestFit="1" customWidth="1"/>
    <col min="25" max="26" width="10" style="3" bestFit="1" customWidth="1"/>
    <col min="27" max="16384" width="8.625" style="3"/>
  </cols>
  <sheetData>
    <row r="1" spans="1:31" ht="4.5" customHeight="1"/>
    <row r="2" spans="1:31" ht="45" customHeight="1">
      <c r="E2" s="452"/>
      <c r="F2" s="452"/>
      <c r="G2" s="452"/>
      <c r="H2" s="452"/>
      <c r="J2" s="452"/>
      <c r="K2" s="452"/>
      <c r="L2" s="452"/>
      <c r="M2" s="452"/>
      <c r="O2" s="453"/>
      <c r="P2" s="453"/>
      <c r="Q2" s="453"/>
      <c r="R2" s="453"/>
      <c r="S2" s="4"/>
      <c r="T2" s="4"/>
      <c r="V2" s="454" t="s">
        <v>12</v>
      </c>
      <c r="W2" s="454"/>
      <c r="X2" s="454"/>
      <c r="Y2" s="454"/>
      <c r="Z2" s="454"/>
      <c r="AA2" s="1"/>
    </row>
    <row r="3" spans="1:31" ht="17.45" customHeight="1"/>
    <row r="4" spans="1:31">
      <c r="A4" s="455" t="s">
        <v>51</v>
      </c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5"/>
    </row>
    <row r="5" spans="1:31">
      <c r="B5" s="2"/>
      <c r="C5" s="2"/>
      <c r="D5" s="2"/>
      <c r="E5" s="2"/>
      <c r="F5" s="2"/>
      <c r="G5" s="2"/>
      <c r="H5" s="2"/>
    </row>
    <row r="6" spans="1:31" ht="29.25" customHeight="1">
      <c r="A6" s="170" t="s">
        <v>0</v>
      </c>
      <c r="B6" s="171" t="s">
        <v>8</v>
      </c>
      <c r="C6" s="172"/>
      <c r="D6" s="5">
        <v>2023</v>
      </c>
      <c r="E6" s="5">
        <v>2024</v>
      </c>
      <c r="F6" s="5">
        <v>2025</v>
      </c>
      <c r="G6" s="5">
        <v>2026</v>
      </c>
      <c r="H6" s="5">
        <v>2027</v>
      </c>
      <c r="I6" s="5">
        <v>2028</v>
      </c>
      <c r="J6" s="5">
        <v>2029</v>
      </c>
      <c r="K6" s="5">
        <v>2030</v>
      </c>
      <c r="L6" s="5">
        <v>2031</v>
      </c>
      <c r="M6" s="5">
        <v>2032</v>
      </c>
      <c r="N6" s="5">
        <v>2033</v>
      </c>
      <c r="O6" s="5">
        <v>2034</v>
      </c>
      <c r="P6" s="5">
        <v>2035</v>
      </c>
      <c r="Q6" s="5">
        <v>2036</v>
      </c>
      <c r="R6" s="5">
        <v>2037</v>
      </c>
      <c r="S6" s="5">
        <v>2038</v>
      </c>
      <c r="T6" s="5">
        <v>2039</v>
      </c>
      <c r="U6" s="5">
        <v>2040</v>
      </c>
      <c r="V6" s="5">
        <v>2041</v>
      </c>
      <c r="W6" s="5">
        <v>2042</v>
      </c>
      <c r="X6" s="5">
        <v>2043</v>
      </c>
      <c r="Y6" s="5">
        <v>2044</v>
      </c>
      <c r="Z6" s="5">
        <v>2045</v>
      </c>
    </row>
    <row r="7" spans="1:31" ht="21.75" customHeight="1">
      <c r="A7" s="173">
        <v>1</v>
      </c>
      <c r="B7" s="456" t="s">
        <v>61</v>
      </c>
      <c r="C7" s="174" t="s">
        <v>52</v>
      </c>
      <c r="D7" s="175">
        <v>3.7292535155314076E-2</v>
      </c>
      <c r="E7" s="175">
        <v>3.5276612320671322E-2</v>
      </c>
      <c r="F7" s="175">
        <v>2.364162929600656E-2</v>
      </c>
      <c r="G7" s="175">
        <v>2.4608666766796333E-2</v>
      </c>
      <c r="H7" s="176">
        <v>2.2952828261939506E-2</v>
      </c>
      <c r="I7" s="175">
        <v>2.1685950926171507E-2</v>
      </c>
      <c r="J7" s="175">
        <v>2.0501822206179653E-2</v>
      </c>
      <c r="K7" s="175">
        <v>2.0179969880930994E-2</v>
      </c>
      <c r="L7" s="175">
        <v>1.9285164292250811E-2</v>
      </c>
      <c r="M7" s="175">
        <v>1.8285455010910417E-2</v>
      </c>
      <c r="N7" s="177">
        <v>1.7310706558227997E-2</v>
      </c>
      <c r="O7" s="177">
        <v>1.6400524937796659E-2</v>
      </c>
      <c r="P7" s="177">
        <v>1.595365418497164E-2</v>
      </c>
      <c r="Q7" s="177">
        <v>1.1841734000128532E-2</v>
      </c>
      <c r="R7" s="177">
        <v>1.1290029668092514E-2</v>
      </c>
      <c r="S7" s="178">
        <v>1.0773131800231038E-2</v>
      </c>
      <c r="T7" s="178">
        <v>1.0288496233075203E-2</v>
      </c>
      <c r="U7" s="178">
        <v>9.1709889732356741E-3</v>
      </c>
      <c r="V7" s="178">
        <v>8.8266930384689728E-3</v>
      </c>
      <c r="W7" s="178">
        <v>7.6580713202325035E-3</v>
      </c>
      <c r="X7" s="178">
        <v>3.2119491999128159E-3</v>
      </c>
      <c r="Y7" s="178">
        <v>1.1160924733146386E-4</v>
      </c>
      <c r="Z7" s="178">
        <v>0</v>
      </c>
    </row>
    <row r="8" spans="1:31">
      <c r="A8" s="173">
        <v>2</v>
      </c>
      <c r="B8" s="457"/>
      <c r="C8" s="179" t="s">
        <v>53</v>
      </c>
      <c r="D8" s="180">
        <v>0.44375565192836092</v>
      </c>
      <c r="E8" s="180">
        <v>0.45206905277072762</v>
      </c>
      <c r="F8" s="180">
        <v>0.36906647578027729</v>
      </c>
      <c r="G8" s="180">
        <v>0.37113067997254812</v>
      </c>
      <c r="H8" s="180">
        <v>0.34070749819133023</v>
      </c>
      <c r="I8" s="180">
        <v>0.32011382674955902</v>
      </c>
      <c r="J8" s="180">
        <v>0.28363446095397682</v>
      </c>
      <c r="K8" s="180">
        <v>0.25231762485436626</v>
      </c>
      <c r="L8" s="180">
        <v>0.23231034281821211</v>
      </c>
      <c r="M8" s="180">
        <v>0.23469677478367237</v>
      </c>
      <c r="N8" s="177">
        <v>0.24184410574981774</v>
      </c>
      <c r="O8" s="177">
        <v>0.2510427424217726</v>
      </c>
      <c r="P8" s="177">
        <v>0.25933815869646865</v>
      </c>
      <c r="Q8" s="177">
        <v>0.26703800577291459</v>
      </c>
      <c r="R8" s="177">
        <v>0.27411707099988858</v>
      </c>
      <c r="S8" s="178">
        <v>0.28076991629858289</v>
      </c>
      <c r="T8" s="175">
        <v>0.28672683379043395</v>
      </c>
      <c r="U8" s="178">
        <v>0.29217941684706666</v>
      </c>
      <c r="V8" s="175">
        <v>0.29711983238637518</v>
      </c>
      <c r="W8" s="178">
        <v>0.30157926877113261</v>
      </c>
      <c r="X8" s="175">
        <v>0.30569539001593377</v>
      </c>
      <c r="Y8" s="175">
        <v>0.31000274919958098</v>
      </c>
      <c r="Z8" s="175">
        <v>0.31433048498588934</v>
      </c>
    </row>
    <row r="9" spans="1:31" ht="24" customHeight="1">
      <c r="A9" s="173">
        <v>3</v>
      </c>
      <c r="B9" s="456" t="s">
        <v>95</v>
      </c>
      <c r="C9" s="174" t="s">
        <v>52</v>
      </c>
      <c r="D9" s="175">
        <v>3.6705749470183714E-2</v>
      </c>
      <c r="E9" s="175">
        <v>3.5276612320671322E-2</v>
      </c>
      <c r="F9" s="175">
        <v>2.364162929600656E-2</v>
      </c>
      <c r="G9" s="175">
        <v>2.4608666766796333E-2</v>
      </c>
      <c r="H9" s="176">
        <v>2.2952828261939506E-2</v>
      </c>
      <c r="I9" s="175">
        <v>2.1685950926171507E-2</v>
      </c>
      <c r="J9" s="175">
        <v>2.0501822206179653E-2</v>
      </c>
      <c r="K9" s="175">
        <v>2.0179969880930994E-2</v>
      </c>
      <c r="L9" s="175">
        <v>1.9285164292250811E-2</v>
      </c>
      <c r="M9" s="175">
        <v>1.8285455010910417E-2</v>
      </c>
      <c r="N9" s="177">
        <v>1.7310706558227997E-2</v>
      </c>
      <c r="O9" s="177">
        <v>1.6400524937796659E-2</v>
      </c>
      <c r="P9" s="177">
        <v>1.595365418497164E-2</v>
      </c>
      <c r="Q9" s="177">
        <v>1.1841734000128532E-2</v>
      </c>
      <c r="R9" s="177">
        <v>1.1290029668092514E-2</v>
      </c>
      <c r="S9" s="178">
        <v>1.0773131800231038E-2</v>
      </c>
      <c r="T9" s="178">
        <v>1.0288496233075203E-2</v>
      </c>
      <c r="U9" s="178">
        <v>9.1709889732356741E-3</v>
      </c>
      <c r="V9" s="178">
        <v>8.8266930384689728E-3</v>
      </c>
      <c r="W9" s="178">
        <v>7.6580713202325035E-3</v>
      </c>
      <c r="X9" s="178">
        <v>3.2119491999128159E-3</v>
      </c>
      <c r="Y9" s="178">
        <v>1.1160924733146386E-4</v>
      </c>
      <c r="Z9" s="178">
        <v>0</v>
      </c>
    </row>
    <row r="10" spans="1:31">
      <c r="A10" s="173">
        <v>4</v>
      </c>
      <c r="B10" s="457"/>
      <c r="C10" s="179" t="s">
        <v>53</v>
      </c>
      <c r="D10" s="180">
        <v>0.44375565192836092</v>
      </c>
      <c r="E10" s="180">
        <v>0.45577102893063559</v>
      </c>
      <c r="F10" s="180">
        <v>0.37024085749835017</v>
      </c>
      <c r="G10" s="180">
        <v>0.37126853768872337</v>
      </c>
      <c r="H10" s="180">
        <v>0.34123828945149698</v>
      </c>
      <c r="I10" s="180">
        <v>0.3209525091894993</v>
      </c>
      <c r="J10" s="180">
        <v>0.28388739698704013</v>
      </c>
      <c r="K10" s="180">
        <v>0.25201301092368528</v>
      </c>
      <c r="L10" s="180">
        <v>0.23041245683783998</v>
      </c>
      <c r="M10" s="180">
        <v>0.23388214356408676</v>
      </c>
      <c r="N10" s="177">
        <v>0.24140163410296145</v>
      </c>
      <c r="O10" s="177">
        <v>0.25020733723092492</v>
      </c>
      <c r="P10" s="177">
        <v>0.25819486232584737</v>
      </c>
      <c r="Q10" s="177">
        <v>0.26648045580917035</v>
      </c>
      <c r="R10" s="177">
        <v>0.27411707099988858</v>
      </c>
      <c r="S10" s="178">
        <v>0.28076991629858289</v>
      </c>
      <c r="T10" s="175">
        <v>0.28672683379043395</v>
      </c>
      <c r="U10" s="178">
        <v>0.29217941684706666</v>
      </c>
      <c r="V10" s="175">
        <v>0.29711983238637518</v>
      </c>
      <c r="W10" s="178">
        <v>0.30157926877113261</v>
      </c>
      <c r="X10" s="175">
        <v>0.30569539001593377</v>
      </c>
      <c r="Y10" s="175">
        <v>0.31000274919958098</v>
      </c>
      <c r="Z10" s="175">
        <v>0.31433048498588934</v>
      </c>
    </row>
    <row r="11" spans="1:31">
      <c r="A11" s="181"/>
      <c r="B11" s="182"/>
      <c r="C11" s="182"/>
      <c r="D11" s="182"/>
      <c r="E11" s="182"/>
      <c r="F11" s="182"/>
      <c r="G11" s="182"/>
      <c r="H11" s="183"/>
      <c r="I11" s="183"/>
      <c r="J11" s="183"/>
      <c r="K11" s="183"/>
      <c r="L11" s="183"/>
      <c r="M11" s="183"/>
      <c r="N11" s="184"/>
      <c r="O11" s="184"/>
      <c r="P11" s="184"/>
      <c r="Q11" s="184"/>
      <c r="R11" s="184"/>
      <c r="S11" s="185"/>
      <c r="T11" s="185"/>
      <c r="U11" s="185"/>
      <c r="V11" s="185"/>
      <c r="W11" s="185"/>
      <c r="X11" s="185"/>
      <c r="Y11" s="185"/>
      <c r="Z11" s="185"/>
    </row>
    <row r="12" spans="1:31" ht="19.5" customHeight="1">
      <c r="A12" s="6">
        <v>5</v>
      </c>
      <c r="B12" s="451" t="s">
        <v>54</v>
      </c>
      <c r="C12" s="451"/>
      <c r="D12" s="186">
        <f t="shared" ref="D12:Z13" si="0">D9-D7</f>
        <v>-5.8678568513036156E-4</v>
      </c>
      <c r="E12" s="186">
        <f t="shared" si="0"/>
        <v>0</v>
      </c>
      <c r="F12" s="186">
        <f t="shared" si="0"/>
        <v>0</v>
      </c>
      <c r="G12" s="186">
        <f t="shared" si="0"/>
        <v>0</v>
      </c>
      <c r="H12" s="186">
        <f t="shared" si="0"/>
        <v>0</v>
      </c>
      <c r="I12" s="186">
        <f t="shared" si="0"/>
        <v>0</v>
      </c>
      <c r="J12" s="186">
        <f t="shared" si="0"/>
        <v>0</v>
      </c>
      <c r="K12" s="186">
        <f t="shared" si="0"/>
        <v>0</v>
      </c>
      <c r="L12" s="186">
        <f t="shared" si="0"/>
        <v>0</v>
      </c>
      <c r="M12" s="186">
        <f t="shared" si="0"/>
        <v>0</v>
      </c>
      <c r="N12" s="186">
        <f t="shared" si="0"/>
        <v>0</v>
      </c>
      <c r="O12" s="186">
        <f t="shared" si="0"/>
        <v>0</v>
      </c>
      <c r="P12" s="186">
        <f t="shared" si="0"/>
        <v>0</v>
      </c>
      <c r="Q12" s="186">
        <f t="shared" si="0"/>
        <v>0</v>
      </c>
      <c r="R12" s="186">
        <f t="shared" si="0"/>
        <v>0</v>
      </c>
      <c r="S12" s="186">
        <f t="shared" si="0"/>
        <v>0</v>
      </c>
      <c r="T12" s="186">
        <f t="shared" si="0"/>
        <v>0</v>
      </c>
      <c r="U12" s="186">
        <f t="shared" si="0"/>
        <v>0</v>
      </c>
      <c r="V12" s="186">
        <f t="shared" si="0"/>
        <v>0</v>
      </c>
      <c r="W12" s="186">
        <f t="shared" si="0"/>
        <v>0</v>
      </c>
      <c r="X12" s="186">
        <f t="shared" si="0"/>
        <v>0</v>
      </c>
      <c r="Y12" s="186">
        <f t="shared" si="0"/>
        <v>0</v>
      </c>
      <c r="Z12" s="186">
        <f t="shared" si="0"/>
        <v>0</v>
      </c>
    </row>
    <row r="13" spans="1:31" ht="19.5" customHeight="1">
      <c r="A13" s="6">
        <v>6</v>
      </c>
      <c r="B13" s="451" t="s">
        <v>55</v>
      </c>
      <c r="C13" s="451"/>
      <c r="D13" s="186">
        <f t="shared" si="0"/>
        <v>0</v>
      </c>
      <c r="E13" s="186">
        <f t="shared" si="0"/>
        <v>3.7019761599079715E-3</v>
      </c>
      <c r="F13" s="186">
        <f t="shared" si="0"/>
        <v>1.1743817180728811E-3</v>
      </c>
      <c r="G13" s="186">
        <f t="shared" si="0"/>
        <v>1.3785771617524922E-4</v>
      </c>
      <c r="H13" s="186">
        <f t="shared" si="0"/>
        <v>5.3079126016675193E-4</v>
      </c>
      <c r="I13" s="186">
        <f t="shared" si="0"/>
        <v>8.3868243994028591E-4</v>
      </c>
      <c r="J13" s="186">
        <f t="shared" si="0"/>
        <v>2.5293603306331125E-4</v>
      </c>
      <c r="K13" s="186">
        <f t="shared" si="0"/>
        <v>-3.0461393068098586E-4</v>
      </c>
      <c r="L13" s="186">
        <f t="shared" si="0"/>
        <v>-1.8978859803721326E-3</v>
      </c>
      <c r="M13" s="186">
        <f t="shared" si="0"/>
        <v>-8.146312195856098E-4</v>
      </c>
      <c r="N13" s="186">
        <f t="shared" si="0"/>
        <v>-4.4247164685629059E-4</v>
      </c>
      <c r="O13" s="186">
        <f t="shared" si="0"/>
        <v>-8.3540519084768228E-4</v>
      </c>
      <c r="P13" s="186">
        <f t="shared" si="0"/>
        <v>-1.1432963706212718E-3</v>
      </c>
      <c r="Q13" s="186">
        <f t="shared" si="0"/>
        <v>-5.5754996374424159E-4</v>
      </c>
      <c r="R13" s="186">
        <f t="shared" si="0"/>
        <v>0</v>
      </c>
      <c r="S13" s="186">
        <f t="shared" si="0"/>
        <v>0</v>
      </c>
      <c r="T13" s="186">
        <f t="shared" si="0"/>
        <v>0</v>
      </c>
      <c r="U13" s="186">
        <f t="shared" si="0"/>
        <v>0</v>
      </c>
      <c r="V13" s="186">
        <f t="shared" si="0"/>
        <v>0</v>
      </c>
      <c r="W13" s="186">
        <f t="shared" si="0"/>
        <v>0</v>
      </c>
      <c r="X13" s="186">
        <f t="shared" si="0"/>
        <v>0</v>
      </c>
      <c r="Y13" s="186">
        <f t="shared" si="0"/>
        <v>0</v>
      </c>
      <c r="Z13" s="186">
        <f t="shared" si="0"/>
        <v>0</v>
      </c>
    </row>
    <row r="14" spans="1:31">
      <c r="A14" s="187"/>
      <c r="B14" s="188"/>
      <c r="C14" s="189"/>
      <c r="D14" s="190"/>
      <c r="E14" s="190"/>
      <c r="F14" s="190"/>
      <c r="G14" s="190"/>
      <c r="H14" s="191"/>
      <c r="I14" s="175"/>
      <c r="J14" s="175"/>
      <c r="K14" s="175"/>
      <c r="L14" s="175"/>
      <c r="M14" s="175"/>
      <c r="N14" s="176"/>
      <c r="O14" s="175"/>
      <c r="P14" s="175"/>
      <c r="Q14" s="175"/>
      <c r="R14" s="175"/>
      <c r="S14" s="175"/>
      <c r="T14" s="177"/>
      <c r="U14" s="177"/>
      <c r="V14" s="177"/>
      <c r="W14" s="177"/>
      <c r="X14" s="177"/>
      <c r="Y14" s="178"/>
      <c r="Z14" s="178"/>
      <c r="AA14" s="192"/>
      <c r="AB14" s="192"/>
      <c r="AC14" s="192"/>
      <c r="AD14" s="192"/>
      <c r="AE14" s="192"/>
    </row>
    <row r="15" spans="1:31" ht="19.5" customHeight="1">
      <c r="A15" s="193">
        <v>7</v>
      </c>
      <c r="B15" s="451" t="s">
        <v>56</v>
      </c>
      <c r="C15" s="451"/>
      <c r="D15" s="186">
        <f t="shared" ref="D15:Z15" si="1">D8-D7</f>
        <v>0.40646311677304686</v>
      </c>
      <c r="E15" s="186">
        <f t="shared" si="1"/>
        <v>0.41679244045005631</v>
      </c>
      <c r="F15" s="186">
        <f t="shared" si="1"/>
        <v>0.34542484648427074</v>
      </c>
      <c r="G15" s="186">
        <f t="shared" si="1"/>
        <v>0.34652201320575177</v>
      </c>
      <c r="H15" s="186">
        <f t="shared" si="1"/>
        <v>0.31775466992939072</v>
      </c>
      <c r="I15" s="186">
        <f t="shared" si="1"/>
        <v>0.29842787582338753</v>
      </c>
      <c r="J15" s="186">
        <f t="shared" si="1"/>
        <v>0.26313263874779719</v>
      </c>
      <c r="K15" s="186">
        <f t="shared" si="1"/>
        <v>0.23213765497343528</v>
      </c>
      <c r="L15" s="186">
        <f t="shared" si="1"/>
        <v>0.21302517852596131</v>
      </c>
      <c r="M15" s="186">
        <f t="shared" si="1"/>
        <v>0.21641131977276196</v>
      </c>
      <c r="N15" s="186">
        <f t="shared" si="1"/>
        <v>0.22453339919158974</v>
      </c>
      <c r="O15" s="186">
        <f t="shared" si="1"/>
        <v>0.23464221748397596</v>
      </c>
      <c r="P15" s="186">
        <f t="shared" si="1"/>
        <v>0.24338450451149701</v>
      </c>
      <c r="Q15" s="186">
        <f t="shared" si="1"/>
        <v>0.25519627177278603</v>
      </c>
      <c r="R15" s="186">
        <f t="shared" si="1"/>
        <v>0.26282704133179607</v>
      </c>
      <c r="S15" s="186">
        <f t="shared" si="1"/>
        <v>0.26999678449835185</v>
      </c>
      <c r="T15" s="186">
        <f t="shared" si="1"/>
        <v>0.27643833755735875</v>
      </c>
      <c r="U15" s="186">
        <f t="shared" si="1"/>
        <v>0.28300842787383101</v>
      </c>
      <c r="V15" s="186">
        <f t="shared" si="1"/>
        <v>0.28829313934790624</v>
      </c>
      <c r="W15" s="186">
        <f t="shared" si="1"/>
        <v>0.29392119745090012</v>
      </c>
      <c r="X15" s="186">
        <f t="shared" si="1"/>
        <v>0.30248344081602097</v>
      </c>
      <c r="Y15" s="186">
        <f t="shared" si="1"/>
        <v>0.30989113995224954</v>
      </c>
      <c r="Z15" s="186">
        <f t="shared" si="1"/>
        <v>0.31433048498588934</v>
      </c>
      <c r="AA15" s="192"/>
      <c r="AB15" s="194"/>
      <c r="AC15" s="194"/>
      <c r="AD15" s="194"/>
      <c r="AE15" s="194"/>
    </row>
    <row r="16" spans="1:31" ht="19.5" customHeight="1">
      <c r="A16" s="193">
        <v>8</v>
      </c>
      <c r="B16" s="458" t="s">
        <v>57</v>
      </c>
      <c r="C16" s="459"/>
      <c r="D16" s="195">
        <f t="shared" ref="D16:Z16" si="2">D10-D9</f>
        <v>0.40704990245817718</v>
      </c>
      <c r="E16" s="195">
        <f t="shared" si="2"/>
        <v>0.42049441660996428</v>
      </c>
      <c r="F16" s="195">
        <f t="shared" si="2"/>
        <v>0.34659922820234362</v>
      </c>
      <c r="G16" s="195">
        <f t="shared" si="2"/>
        <v>0.34665987092192702</v>
      </c>
      <c r="H16" s="195">
        <f t="shared" si="2"/>
        <v>0.31828546118955747</v>
      </c>
      <c r="I16" s="195">
        <f t="shared" si="2"/>
        <v>0.29926655826332782</v>
      </c>
      <c r="J16" s="195">
        <f t="shared" si="2"/>
        <v>0.2633855747808605</v>
      </c>
      <c r="K16" s="195">
        <f t="shared" si="2"/>
        <v>0.23183304104275429</v>
      </c>
      <c r="L16" s="195">
        <f t="shared" si="2"/>
        <v>0.21112729254558918</v>
      </c>
      <c r="M16" s="195">
        <f t="shared" si="2"/>
        <v>0.21559668855317635</v>
      </c>
      <c r="N16" s="195">
        <f t="shared" si="2"/>
        <v>0.22409092754473345</v>
      </c>
      <c r="O16" s="195">
        <f t="shared" si="2"/>
        <v>0.23380681229312827</v>
      </c>
      <c r="P16" s="195">
        <f t="shared" si="2"/>
        <v>0.24224120814087574</v>
      </c>
      <c r="Q16" s="195">
        <f t="shared" si="2"/>
        <v>0.25463872180904179</v>
      </c>
      <c r="R16" s="195">
        <f t="shared" si="2"/>
        <v>0.26282704133179607</v>
      </c>
      <c r="S16" s="196">
        <f t="shared" si="2"/>
        <v>0.26999678449835185</v>
      </c>
      <c r="T16" s="196">
        <f t="shared" si="2"/>
        <v>0.27643833755735875</v>
      </c>
      <c r="U16" s="196">
        <f t="shared" si="2"/>
        <v>0.28300842787383101</v>
      </c>
      <c r="V16" s="196">
        <f t="shared" si="2"/>
        <v>0.28829313934790624</v>
      </c>
      <c r="W16" s="196">
        <f t="shared" si="2"/>
        <v>0.29392119745090012</v>
      </c>
      <c r="X16" s="196">
        <f t="shared" si="2"/>
        <v>0.30248344081602097</v>
      </c>
      <c r="Y16" s="196">
        <f t="shared" si="2"/>
        <v>0.30989113995224954</v>
      </c>
      <c r="Z16" s="196">
        <f t="shared" si="2"/>
        <v>0.31433048498588934</v>
      </c>
    </row>
    <row r="17" spans="1:26" ht="16.5" customHeight="1">
      <c r="A17" s="187"/>
      <c r="B17" s="188"/>
      <c r="C17" s="189"/>
      <c r="D17" s="190"/>
      <c r="E17" s="190"/>
      <c r="F17" s="190"/>
      <c r="G17" s="190"/>
      <c r="H17" s="191"/>
      <c r="I17" s="191"/>
      <c r="J17" s="191"/>
      <c r="K17" s="191"/>
      <c r="L17" s="191"/>
      <c r="M17" s="191"/>
      <c r="N17" s="184"/>
      <c r="O17" s="184"/>
      <c r="P17" s="184"/>
      <c r="Q17" s="184"/>
      <c r="R17" s="184"/>
      <c r="S17" s="185"/>
      <c r="T17" s="185"/>
      <c r="U17" s="185"/>
      <c r="V17" s="185"/>
      <c r="W17" s="185"/>
      <c r="X17" s="185"/>
      <c r="Y17" s="185"/>
      <c r="Z17" s="185"/>
    </row>
    <row r="18" spans="1:26" ht="21" customHeight="1">
      <c r="A18" s="6">
        <v>9</v>
      </c>
      <c r="B18" s="451" t="s">
        <v>58</v>
      </c>
      <c r="C18" s="451"/>
      <c r="D18" s="186">
        <f t="shared" ref="D18:Z18" si="3">D16-D15</f>
        <v>5.8678568513031992E-4</v>
      </c>
      <c r="E18" s="186">
        <f t="shared" si="3"/>
        <v>3.7019761599079715E-3</v>
      </c>
      <c r="F18" s="186">
        <f t="shared" si="3"/>
        <v>1.1743817180728811E-3</v>
      </c>
      <c r="G18" s="186">
        <f t="shared" si="3"/>
        <v>1.3785771617524922E-4</v>
      </c>
      <c r="H18" s="186">
        <f t="shared" si="3"/>
        <v>5.3079126016675193E-4</v>
      </c>
      <c r="I18" s="186">
        <f t="shared" si="3"/>
        <v>8.3868243994028591E-4</v>
      </c>
      <c r="J18" s="186">
        <f t="shared" si="3"/>
        <v>2.5293603306331125E-4</v>
      </c>
      <c r="K18" s="186">
        <f t="shared" si="3"/>
        <v>-3.0461393068098586E-4</v>
      </c>
      <c r="L18" s="186">
        <f t="shared" si="3"/>
        <v>-1.8978859803721326E-3</v>
      </c>
      <c r="M18" s="186">
        <f t="shared" si="3"/>
        <v>-8.146312195856098E-4</v>
      </c>
      <c r="N18" s="186">
        <f t="shared" si="3"/>
        <v>-4.4247164685629059E-4</v>
      </c>
      <c r="O18" s="186">
        <f t="shared" si="3"/>
        <v>-8.3540519084768228E-4</v>
      </c>
      <c r="P18" s="186">
        <f t="shared" si="3"/>
        <v>-1.1432963706212718E-3</v>
      </c>
      <c r="Q18" s="186">
        <f t="shared" si="3"/>
        <v>-5.5754996374424159E-4</v>
      </c>
      <c r="R18" s="186">
        <f t="shared" si="3"/>
        <v>0</v>
      </c>
      <c r="S18" s="186">
        <f t="shared" si="3"/>
        <v>0</v>
      </c>
      <c r="T18" s="186">
        <f t="shared" si="3"/>
        <v>0</v>
      </c>
      <c r="U18" s="186">
        <f t="shared" si="3"/>
        <v>0</v>
      </c>
      <c r="V18" s="186">
        <f t="shared" si="3"/>
        <v>0</v>
      </c>
      <c r="W18" s="186">
        <f t="shared" si="3"/>
        <v>0</v>
      </c>
      <c r="X18" s="186">
        <f t="shared" si="3"/>
        <v>0</v>
      </c>
      <c r="Y18" s="186">
        <f t="shared" si="3"/>
        <v>0</v>
      </c>
      <c r="Z18" s="186">
        <f t="shared" si="3"/>
        <v>0</v>
      </c>
    </row>
    <row r="19" spans="1:26" ht="21" customHeight="1">
      <c r="A19" s="7"/>
      <c r="B19" s="8"/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10" t="s">
        <v>59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6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6" s="13" customFormat="1" ht="12.75">
      <c r="A22" s="5" t="s">
        <v>0</v>
      </c>
      <c r="B22" s="448" t="s">
        <v>8</v>
      </c>
      <c r="C22" s="449"/>
      <c r="D22" s="450"/>
      <c r="E22" s="12">
        <v>2024</v>
      </c>
      <c r="F22" s="5">
        <v>2025</v>
      </c>
      <c r="G22" s="12">
        <v>2026</v>
      </c>
      <c r="H22" s="5">
        <v>2027</v>
      </c>
      <c r="I22" s="12">
        <v>2028</v>
      </c>
      <c r="J22" s="5">
        <v>2029</v>
      </c>
      <c r="K22" s="12">
        <v>2030</v>
      </c>
      <c r="L22" s="5">
        <v>2031</v>
      </c>
      <c r="M22" s="12">
        <v>2032</v>
      </c>
      <c r="N22" s="5">
        <v>2033</v>
      </c>
      <c r="O22" s="12">
        <v>2034</v>
      </c>
      <c r="P22" s="5">
        <v>2035</v>
      </c>
      <c r="Q22" s="12">
        <v>2036</v>
      </c>
      <c r="R22" s="5">
        <v>2037</v>
      </c>
      <c r="S22" s="12">
        <v>2038</v>
      </c>
      <c r="T22" s="5">
        <v>2039</v>
      </c>
      <c r="U22" s="12">
        <v>2040</v>
      </c>
      <c r="V22" s="5">
        <v>2041</v>
      </c>
      <c r="W22" s="12">
        <v>2042</v>
      </c>
      <c r="X22" s="5">
        <v>2043</v>
      </c>
      <c r="Y22" s="12">
        <v>2044</v>
      </c>
      <c r="Z22" s="5">
        <v>2045</v>
      </c>
    </row>
    <row r="23" spans="1:26" ht="23.25" customHeight="1">
      <c r="A23" s="6">
        <v>1</v>
      </c>
      <c r="B23" s="445" t="s">
        <v>11</v>
      </c>
      <c r="C23" s="446"/>
      <c r="D23" s="447"/>
      <c r="E23" s="14">
        <v>90819000</v>
      </c>
      <c r="F23" s="14">
        <v>117529000</v>
      </c>
      <c r="G23" s="14">
        <v>236555813</v>
      </c>
      <c r="H23" s="14">
        <v>248772472</v>
      </c>
      <c r="I23" s="14">
        <v>255351537</v>
      </c>
      <c r="J23" s="14">
        <v>257500000</v>
      </c>
      <c r="K23" s="14">
        <v>264064000</v>
      </c>
      <c r="L23" s="14">
        <v>263664000</v>
      </c>
      <c r="M23" s="14">
        <v>263664000</v>
      </c>
      <c r="N23" s="14">
        <v>263664000</v>
      </c>
      <c r="O23" s="14">
        <v>267500000</v>
      </c>
      <c r="P23" s="14">
        <v>267500000</v>
      </c>
      <c r="Q23" s="14">
        <v>267500000</v>
      </c>
      <c r="R23" s="14">
        <v>267500000</v>
      </c>
      <c r="S23" s="14">
        <v>267500000</v>
      </c>
      <c r="T23" s="14">
        <v>267500000</v>
      </c>
      <c r="U23" s="14">
        <v>267500000</v>
      </c>
      <c r="V23" s="14">
        <v>267500000</v>
      </c>
      <c r="W23" s="14">
        <v>267500000</v>
      </c>
      <c r="X23" s="14">
        <v>267500000</v>
      </c>
      <c r="Y23" s="14">
        <v>267500000</v>
      </c>
      <c r="Z23" s="14">
        <v>267500000</v>
      </c>
    </row>
    <row r="24" spans="1:26" ht="24.75" customHeight="1">
      <c r="A24" s="6">
        <v>2</v>
      </c>
      <c r="B24" s="445" t="s">
        <v>96</v>
      </c>
      <c r="C24" s="446"/>
      <c r="D24" s="447"/>
      <c r="E24" s="14">
        <v>90819000</v>
      </c>
      <c r="F24" s="14">
        <v>117529000</v>
      </c>
      <c r="G24" s="14">
        <v>233199288</v>
      </c>
      <c r="H24" s="14">
        <v>245956796</v>
      </c>
      <c r="I24" s="14">
        <v>260404389</v>
      </c>
      <c r="J24" s="14">
        <v>262552852</v>
      </c>
      <c r="K24" s="14">
        <v>264064000</v>
      </c>
      <c r="L24" s="14">
        <v>263664000</v>
      </c>
      <c r="M24" s="14">
        <v>263664000</v>
      </c>
      <c r="N24" s="14">
        <v>263664000</v>
      </c>
      <c r="O24" s="14">
        <v>267500000</v>
      </c>
      <c r="P24" s="14">
        <v>267500000</v>
      </c>
      <c r="Q24" s="14">
        <v>267500000</v>
      </c>
      <c r="R24" s="14">
        <v>267500000</v>
      </c>
      <c r="S24" s="14">
        <v>267500000</v>
      </c>
      <c r="T24" s="14">
        <v>267500000</v>
      </c>
      <c r="U24" s="14">
        <v>267500000</v>
      </c>
      <c r="V24" s="14">
        <v>267500000</v>
      </c>
      <c r="W24" s="14">
        <v>267500000</v>
      </c>
      <c r="X24" s="14">
        <v>267500000</v>
      </c>
      <c r="Y24" s="14">
        <v>267500000</v>
      </c>
      <c r="Z24" s="14">
        <v>267500000</v>
      </c>
    </row>
    <row r="25" spans="1:26" ht="25.5" customHeight="1">
      <c r="A25" s="6">
        <v>3</v>
      </c>
      <c r="B25" s="445" t="s">
        <v>1</v>
      </c>
      <c r="C25" s="446"/>
      <c r="D25" s="447"/>
      <c r="E25" s="15">
        <f t="shared" ref="E25:Z25" si="4">E24-E23</f>
        <v>0</v>
      </c>
      <c r="F25" s="15">
        <f t="shared" si="4"/>
        <v>0</v>
      </c>
      <c r="G25" s="15">
        <f t="shared" si="4"/>
        <v>-3356525</v>
      </c>
      <c r="H25" s="15">
        <f t="shared" si="4"/>
        <v>-2815676</v>
      </c>
      <c r="I25" s="15">
        <f t="shared" si="4"/>
        <v>5052852</v>
      </c>
      <c r="J25" s="15">
        <f t="shared" si="4"/>
        <v>5052852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</v>
      </c>
      <c r="P25" s="15">
        <f t="shared" si="4"/>
        <v>0</v>
      </c>
      <c r="Q25" s="15">
        <f t="shared" si="4"/>
        <v>0</v>
      </c>
      <c r="R25" s="15">
        <f t="shared" si="4"/>
        <v>0</v>
      </c>
      <c r="S25" s="15">
        <f t="shared" si="4"/>
        <v>0</v>
      </c>
      <c r="T25" s="15">
        <f t="shared" si="4"/>
        <v>0</v>
      </c>
      <c r="U25" s="15">
        <f t="shared" si="4"/>
        <v>0</v>
      </c>
      <c r="V25" s="15">
        <f t="shared" si="4"/>
        <v>0</v>
      </c>
      <c r="W25" s="15">
        <f t="shared" si="4"/>
        <v>0</v>
      </c>
      <c r="X25" s="15">
        <f t="shared" si="4"/>
        <v>0</v>
      </c>
      <c r="Y25" s="15">
        <f t="shared" si="4"/>
        <v>0</v>
      </c>
      <c r="Z25" s="15">
        <f t="shared" si="4"/>
        <v>0</v>
      </c>
    </row>
    <row r="26" spans="1:26" ht="25.5" customHeight="1">
      <c r="A26" s="7"/>
      <c r="B26" s="197"/>
      <c r="C26" s="197"/>
      <c r="D26" s="197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8"/>
      <c r="Z26" s="198"/>
    </row>
    <row r="27" spans="1:26">
      <c r="A27" s="10" t="s">
        <v>60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6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6" s="13" customFormat="1" ht="12.75">
      <c r="A29" s="5" t="s">
        <v>0</v>
      </c>
      <c r="B29" s="448" t="s">
        <v>8</v>
      </c>
      <c r="C29" s="449"/>
      <c r="D29" s="450"/>
      <c r="E29" s="5">
        <v>2024</v>
      </c>
      <c r="F29" s="12">
        <v>2025</v>
      </c>
      <c r="G29" s="5">
        <v>2026</v>
      </c>
      <c r="H29" s="12">
        <v>2027</v>
      </c>
      <c r="I29" s="5">
        <v>2028</v>
      </c>
      <c r="J29" s="12">
        <v>2029</v>
      </c>
      <c r="K29" s="5">
        <v>2030</v>
      </c>
      <c r="L29" s="12">
        <v>2031</v>
      </c>
      <c r="M29" s="5">
        <v>2032</v>
      </c>
      <c r="N29" s="12">
        <v>2033</v>
      </c>
      <c r="O29" s="5">
        <v>2034</v>
      </c>
      <c r="P29" s="12">
        <v>2035</v>
      </c>
      <c r="Q29" s="5">
        <v>2036</v>
      </c>
      <c r="R29" s="12">
        <v>2037</v>
      </c>
      <c r="S29" s="5">
        <v>2038</v>
      </c>
      <c r="T29" s="12">
        <v>2039</v>
      </c>
      <c r="U29" s="5">
        <v>2040</v>
      </c>
      <c r="V29" s="12">
        <v>2041</v>
      </c>
      <c r="W29" s="5">
        <v>2042</v>
      </c>
      <c r="X29" s="12">
        <v>2043</v>
      </c>
      <c r="Y29" s="5">
        <v>2044</v>
      </c>
      <c r="Z29" s="12">
        <v>2045</v>
      </c>
    </row>
    <row r="30" spans="1:26" ht="23.25" customHeight="1">
      <c r="A30" s="6">
        <v>1</v>
      </c>
      <c r="B30" s="445" t="s">
        <v>11</v>
      </c>
      <c r="C30" s="446"/>
      <c r="D30" s="447"/>
      <c r="E30" s="14">
        <v>59923879</v>
      </c>
      <c r="F30" s="14">
        <v>140555684</v>
      </c>
      <c r="G30" s="14">
        <v>127084071</v>
      </c>
      <c r="H30" s="14">
        <v>230104025</v>
      </c>
      <c r="I30" s="14">
        <v>262907962</v>
      </c>
      <c r="J30" s="14">
        <v>290198462</v>
      </c>
      <c r="K30" s="14">
        <v>329207122</v>
      </c>
      <c r="L30" s="14">
        <v>359722670</v>
      </c>
      <c r="M30" s="14">
        <v>389577522</v>
      </c>
      <c r="N30" s="14">
        <v>421194515</v>
      </c>
      <c r="O30" s="14">
        <v>452859903</v>
      </c>
      <c r="P30" s="14">
        <v>485618544</v>
      </c>
      <c r="Q30" s="14">
        <v>526854732</v>
      </c>
      <c r="R30" s="14">
        <v>560677855</v>
      </c>
      <c r="S30" s="14">
        <v>594833166</v>
      </c>
      <c r="T30" s="14">
        <v>629645022</v>
      </c>
      <c r="U30" s="14">
        <v>669250082</v>
      </c>
      <c r="V30" s="14">
        <v>704384684</v>
      </c>
      <c r="W30" s="14">
        <v>742843616</v>
      </c>
      <c r="X30" s="14">
        <v>790921671</v>
      </c>
      <c r="Y30" s="14">
        <v>836804442</v>
      </c>
      <c r="Z30" s="14">
        <v>875386594</v>
      </c>
    </row>
    <row r="31" spans="1:26" ht="24.75" customHeight="1">
      <c r="A31" s="6">
        <v>2</v>
      </c>
      <c r="B31" s="445" t="s">
        <v>96</v>
      </c>
      <c r="C31" s="446"/>
      <c r="D31" s="447"/>
      <c r="E31" s="14">
        <v>59923879</v>
      </c>
      <c r="F31" s="14">
        <v>140555684</v>
      </c>
      <c r="G31" s="14">
        <v>126237221</v>
      </c>
      <c r="H31" s="14">
        <v>228540775</v>
      </c>
      <c r="I31" s="14">
        <v>262907962</v>
      </c>
      <c r="J31" s="14">
        <v>290198462</v>
      </c>
      <c r="K31" s="14">
        <v>329207122</v>
      </c>
      <c r="L31" s="14">
        <v>359722670</v>
      </c>
      <c r="M31" s="14">
        <v>389577522</v>
      </c>
      <c r="N31" s="14">
        <v>421194515</v>
      </c>
      <c r="O31" s="14">
        <v>452859903</v>
      </c>
      <c r="P31" s="14">
        <v>485618544</v>
      </c>
      <c r="Q31" s="14">
        <v>526854732</v>
      </c>
      <c r="R31" s="14">
        <v>560677855</v>
      </c>
      <c r="S31" s="14">
        <v>594833166</v>
      </c>
      <c r="T31" s="14">
        <v>629645022</v>
      </c>
      <c r="U31" s="14">
        <v>669250082</v>
      </c>
      <c r="V31" s="14">
        <v>704384684</v>
      </c>
      <c r="W31" s="14">
        <v>742843616</v>
      </c>
      <c r="X31" s="14">
        <v>790921671</v>
      </c>
      <c r="Y31" s="14">
        <v>836804442</v>
      </c>
      <c r="Z31" s="14">
        <v>875386594</v>
      </c>
    </row>
    <row r="32" spans="1:26" ht="25.5" customHeight="1">
      <c r="A32" s="6">
        <v>3</v>
      </c>
      <c r="B32" s="445" t="s">
        <v>1</v>
      </c>
      <c r="C32" s="446"/>
      <c r="D32" s="447"/>
      <c r="E32" s="15">
        <f t="shared" ref="E32:Z32" si="5">E31-E30</f>
        <v>0</v>
      </c>
      <c r="F32" s="15">
        <f t="shared" si="5"/>
        <v>0</v>
      </c>
      <c r="G32" s="15">
        <f t="shared" si="5"/>
        <v>-846850</v>
      </c>
      <c r="H32" s="15">
        <f t="shared" si="5"/>
        <v>-1563250</v>
      </c>
      <c r="I32" s="15">
        <f t="shared" si="5"/>
        <v>0</v>
      </c>
      <c r="J32" s="15">
        <f t="shared" si="5"/>
        <v>0</v>
      </c>
      <c r="K32" s="15">
        <f t="shared" si="5"/>
        <v>0</v>
      </c>
      <c r="L32" s="15">
        <f t="shared" si="5"/>
        <v>0</v>
      </c>
      <c r="M32" s="15">
        <f t="shared" si="5"/>
        <v>0</v>
      </c>
      <c r="N32" s="15">
        <f t="shared" si="5"/>
        <v>0</v>
      </c>
      <c r="O32" s="15">
        <f t="shared" si="5"/>
        <v>0</v>
      </c>
      <c r="P32" s="15">
        <f t="shared" si="5"/>
        <v>0</v>
      </c>
      <c r="Q32" s="15">
        <f t="shared" si="5"/>
        <v>0</v>
      </c>
      <c r="R32" s="15">
        <f t="shared" si="5"/>
        <v>0</v>
      </c>
      <c r="S32" s="15">
        <f t="shared" si="5"/>
        <v>0</v>
      </c>
      <c r="T32" s="15">
        <f t="shared" si="5"/>
        <v>0</v>
      </c>
      <c r="U32" s="15">
        <f t="shared" si="5"/>
        <v>0</v>
      </c>
      <c r="V32" s="15">
        <f t="shared" si="5"/>
        <v>0</v>
      </c>
      <c r="W32" s="15">
        <f t="shared" si="5"/>
        <v>0</v>
      </c>
      <c r="X32" s="15">
        <f t="shared" si="5"/>
        <v>0</v>
      </c>
      <c r="Y32" s="15">
        <f t="shared" si="5"/>
        <v>0</v>
      </c>
      <c r="Z32" s="15">
        <f t="shared" si="5"/>
        <v>0</v>
      </c>
    </row>
    <row r="52" spans="7:7">
      <c r="G52" s="3">
        <v>1745594</v>
      </c>
    </row>
  </sheetData>
  <mergeCells count="20">
    <mergeCell ref="B18:C18"/>
    <mergeCell ref="E2:H2"/>
    <mergeCell ref="J2:M2"/>
    <mergeCell ref="O2:R2"/>
    <mergeCell ref="V2:Z2"/>
    <mergeCell ref="A4:X4"/>
    <mergeCell ref="B7:B8"/>
    <mergeCell ref="B9:B10"/>
    <mergeCell ref="B12:C12"/>
    <mergeCell ref="B13:C13"/>
    <mergeCell ref="B15:C15"/>
    <mergeCell ref="B16:C16"/>
    <mergeCell ref="B31:D31"/>
    <mergeCell ref="B32:D32"/>
    <mergeCell ref="B22:D22"/>
    <mergeCell ref="B23:D23"/>
    <mergeCell ref="B24:D24"/>
    <mergeCell ref="B25:D25"/>
    <mergeCell ref="B29:D29"/>
    <mergeCell ref="B30:D30"/>
  </mergeCells>
  <printOptions horizontalCentered="1"/>
  <pageMargins left="0" right="0" top="0.74803149606299213" bottom="0.7480314960629921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Zał. nr 1 </vt:lpstr>
      <vt:lpstr>Zał. nr 2</vt:lpstr>
      <vt:lpstr>'Zał. nr 1 '!Obszar_wydruku</vt:lpstr>
      <vt:lpstr>'Zał. nr 2'!Obszar_wydruku</vt:lpstr>
      <vt:lpstr>'Zał. nr 1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Kajzar Karolina</dc:creator>
  <cp:lastModifiedBy>Kowal Faustyna</cp:lastModifiedBy>
  <cp:lastPrinted>2023-09-13T12:05:08Z</cp:lastPrinted>
  <dcterms:created xsi:type="dcterms:W3CDTF">2022-11-03T13:36:52Z</dcterms:created>
  <dcterms:modified xsi:type="dcterms:W3CDTF">2023-09-13T12:07:34Z</dcterms:modified>
</cp:coreProperties>
</file>